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Índices" sheetId="4" r:id="rId1"/>
    <sheet name="P exportado" sheetId="3" r:id="rId2"/>
  </sheets>
  <calcPr calcId="144525"/>
</workbook>
</file>

<file path=xl/calcChain.xml><?xml version="1.0" encoding="utf-8"?>
<calcChain xmlns="http://schemas.openxmlformats.org/spreadsheetml/2006/main">
  <c r="K14" i="4" l="1"/>
  <c r="K13" i="4"/>
  <c r="G18" i="4"/>
  <c r="G3" i="4"/>
  <c r="D82" i="4"/>
  <c r="F82" i="4" s="1"/>
  <c r="D79" i="4"/>
  <c r="F79" i="4" s="1"/>
  <c r="G78" i="4" s="1"/>
  <c r="K78" i="4" s="1"/>
  <c r="D75" i="4"/>
  <c r="F75" i="4" s="1"/>
  <c r="G74" i="4" s="1"/>
  <c r="K74" i="4" s="1"/>
  <c r="D70" i="4"/>
  <c r="F70" i="4" s="1"/>
  <c r="G68" i="4" s="1"/>
  <c r="K68" i="4" s="1"/>
  <c r="D65" i="4"/>
  <c r="F65" i="4" s="1"/>
  <c r="G64" i="4" s="1"/>
  <c r="K64" i="4" s="1"/>
  <c r="D61" i="4"/>
  <c r="F61" i="4" s="1"/>
  <c r="G60" i="4" s="1"/>
  <c r="K60" i="4" s="1"/>
  <c r="D56" i="4"/>
  <c r="F56" i="4" s="1"/>
  <c r="G54" i="4" s="1"/>
  <c r="K54" i="4" s="1"/>
  <c r="D53" i="4"/>
  <c r="F53" i="4" s="1"/>
  <c r="G52" i="4" s="1"/>
  <c r="K52" i="4" s="1"/>
  <c r="D50" i="4"/>
  <c r="F50" i="4" s="1"/>
  <c r="G48" i="4" s="1"/>
  <c r="K48" i="4" s="1"/>
  <c r="D46" i="4"/>
  <c r="K45" i="4"/>
  <c r="K44" i="4"/>
  <c r="K43" i="4"/>
  <c r="K42" i="4"/>
  <c r="D41" i="4"/>
  <c r="F41" i="4" s="1"/>
  <c r="D36" i="4"/>
  <c r="K35" i="4"/>
  <c r="K34" i="4"/>
  <c r="K33" i="4"/>
  <c r="D32" i="4"/>
  <c r="F32" i="4" s="1"/>
  <c r="D28" i="4"/>
  <c r="K27" i="4"/>
  <c r="K26" i="4"/>
  <c r="D25" i="4"/>
  <c r="F25" i="4" s="1"/>
  <c r="G24" i="4" s="1"/>
  <c r="K24" i="4" s="1"/>
  <c r="D21" i="4"/>
  <c r="F21" i="4" s="1"/>
  <c r="G20" i="4" s="1"/>
  <c r="K20" i="4" s="1"/>
  <c r="D17" i="4"/>
  <c r="K16" i="4"/>
  <c r="K15" i="4"/>
  <c r="D12" i="4"/>
  <c r="K11" i="4"/>
  <c r="I11" i="4"/>
  <c r="K10" i="4"/>
  <c r="I10" i="4"/>
  <c r="K9" i="4"/>
  <c r="I9" i="4"/>
  <c r="K8" i="4"/>
  <c r="I8" i="4"/>
  <c r="D7" i="4"/>
  <c r="F7" i="4" s="1"/>
  <c r="G5" i="4" s="1"/>
  <c r="K5" i="4" s="1"/>
  <c r="E82" i="3"/>
  <c r="F80" i="3" s="1"/>
  <c r="D82" i="3"/>
  <c r="M81" i="3"/>
  <c r="L81" i="3"/>
  <c r="F81" i="3"/>
  <c r="L80" i="3"/>
  <c r="M80" i="3" s="1"/>
  <c r="E79" i="3"/>
  <c r="F77" i="3" s="1"/>
  <c r="D79" i="3"/>
  <c r="M78" i="3"/>
  <c r="L78" i="3"/>
  <c r="F78" i="3"/>
  <c r="L77" i="3"/>
  <c r="M77" i="3" s="1"/>
  <c r="M76" i="3"/>
  <c r="L76" i="3"/>
  <c r="F76" i="3"/>
  <c r="D75" i="3"/>
  <c r="E75" i="3" s="1"/>
  <c r="L74" i="3"/>
  <c r="M74" i="3" s="1"/>
  <c r="M73" i="3"/>
  <c r="L73" i="3"/>
  <c r="L72" i="3"/>
  <c r="M72" i="3" s="1"/>
  <c r="M71" i="3"/>
  <c r="L71" i="3"/>
  <c r="D70" i="3"/>
  <c r="E70" i="3" s="1"/>
  <c r="L69" i="3"/>
  <c r="M69" i="3" s="1"/>
  <c r="M68" i="3"/>
  <c r="L68" i="3"/>
  <c r="L67" i="3"/>
  <c r="M67" i="3" s="1"/>
  <c r="M66" i="3"/>
  <c r="L66" i="3"/>
  <c r="D65" i="3"/>
  <c r="E65" i="3" s="1"/>
  <c r="L64" i="3"/>
  <c r="M64" i="3" s="1"/>
  <c r="M63" i="3"/>
  <c r="L63" i="3"/>
  <c r="L62" i="3"/>
  <c r="M62" i="3" s="1"/>
  <c r="E61" i="3"/>
  <c r="F59" i="3" s="1"/>
  <c r="D61" i="3"/>
  <c r="M60" i="3"/>
  <c r="L60" i="3"/>
  <c r="F60" i="3"/>
  <c r="L59" i="3"/>
  <c r="M59" i="3" s="1"/>
  <c r="M58" i="3"/>
  <c r="L58" i="3"/>
  <c r="F58" i="3"/>
  <c r="L57" i="3"/>
  <c r="M57" i="3" s="1"/>
  <c r="E56" i="3"/>
  <c r="F55" i="3" s="1"/>
  <c r="D56" i="3"/>
  <c r="E53" i="3"/>
  <c r="F52" i="3" s="1"/>
  <c r="D53" i="3"/>
  <c r="E50" i="3"/>
  <c r="F47" i="3" s="1"/>
  <c r="D50" i="3"/>
  <c r="M49" i="3"/>
  <c r="L49" i="3"/>
  <c r="F49" i="3"/>
  <c r="L48" i="3"/>
  <c r="M48" i="3" s="1"/>
  <c r="M47" i="3"/>
  <c r="L47" i="3"/>
  <c r="D46" i="3"/>
  <c r="E41" i="3"/>
  <c r="F40" i="3" s="1"/>
  <c r="D41" i="3"/>
  <c r="M40" i="3"/>
  <c r="L40" i="3"/>
  <c r="L39" i="3"/>
  <c r="M39" i="3" s="1"/>
  <c r="M38" i="3"/>
  <c r="L38" i="3"/>
  <c r="L37" i="3"/>
  <c r="M37" i="3" s="1"/>
  <c r="D36" i="3"/>
  <c r="D32" i="3"/>
  <c r="E32" i="3" s="1"/>
  <c r="L31" i="3"/>
  <c r="M31" i="3" s="1"/>
  <c r="M30" i="3"/>
  <c r="L30" i="3"/>
  <c r="L29" i="3"/>
  <c r="M29" i="3" s="1"/>
  <c r="D28" i="3"/>
  <c r="D25" i="3"/>
  <c r="E25" i="3" s="1"/>
  <c r="L24" i="3"/>
  <c r="M24" i="3" s="1"/>
  <c r="M23" i="3"/>
  <c r="L23" i="3"/>
  <c r="L22" i="3"/>
  <c r="M22" i="3" s="1"/>
  <c r="E21" i="3"/>
  <c r="F19" i="3" s="1"/>
  <c r="D21" i="3"/>
  <c r="M20" i="3"/>
  <c r="L20" i="3"/>
  <c r="L19" i="3"/>
  <c r="M19" i="3" s="1"/>
  <c r="M18" i="3"/>
  <c r="L18" i="3"/>
  <c r="F18" i="3"/>
  <c r="D17" i="3"/>
  <c r="D12" i="3"/>
  <c r="Q11" i="3"/>
  <c r="R11" i="3" s="1"/>
  <c r="N11" i="3"/>
  <c r="N10" i="3"/>
  <c r="Q10" i="3" s="1"/>
  <c r="R10" i="3" s="1"/>
  <c r="Q9" i="3"/>
  <c r="R9" i="3" s="1"/>
  <c r="N9" i="3"/>
  <c r="N8" i="3"/>
  <c r="Q8" i="3" s="1"/>
  <c r="R8" i="3" s="1"/>
  <c r="D7" i="3"/>
  <c r="E7" i="3" s="1"/>
  <c r="L6" i="3"/>
  <c r="M6" i="3" s="1"/>
  <c r="M5" i="3"/>
  <c r="L5" i="3"/>
  <c r="L4" i="3"/>
  <c r="M4" i="3" s="1"/>
  <c r="M3" i="3"/>
  <c r="L3" i="3"/>
  <c r="G30" i="4" l="1"/>
  <c r="K30" i="4" s="1"/>
  <c r="G31" i="4"/>
  <c r="K31" i="4" s="1"/>
  <c r="G29" i="4"/>
  <c r="K29" i="4" s="1"/>
  <c r="G40" i="4"/>
  <c r="K40" i="4" s="1"/>
  <c r="G38" i="4"/>
  <c r="K38" i="4" s="1"/>
  <c r="G39" i="4"/>
  <c r="K39" i="4" s="1"/>
  <c r="G37" i="4"/>
  <c r="K37" i="4" s="1"/>
  <c r="G80" i="4"/>
  <c r="K80" i="4" s="1"/>
  <c r="G81" i="4"/>
  <c r="K81" i="4" s="1"/>
  <c r="G4" i="4"/>
  <c r="K4" i="4" s="1"/>
  <c r="G6" i="4"/>
  <c r="K6" i="4" s="1"/>
  <c r="G19" i="4"/>
  <c r="K19" i="4" s="1"/>
  <c r="G23" i="4"/>
  <c r="K23" i="4" s="1"/>
  <c r="G47" i="4"/>
  <c r="K47" i="4" s="1"/>
  <c r="G49" i="4"/>
  <c r="K49" i="4" s="1"/>
  <c r="G51" i="4"/>
  <c r="K51" i="4" s="1"/>
  <c r="G55" i="4"/>
  <c r="K55" i="4" s="1"/>
  <c r="G57" i="4"/>
  <c r="K57" i="4" s="1"/>
  <c r="G59" i="4"/>
  <c r="K59" i="4" s="1"/>
  <c r="G63" i="4"/>
  <c r="K63" i="4" s="1"/>
  <c r="G67" i="4"/>
  <c r="K67" i="4" s="1"/>
  <c r="G69" i="4"/>
  <c r="K69" i="4" s="1"/>
  <c r="G71" i="4"/>
  <c r="K71" i="4" s="1"/>
  <c r="G73" i="4"/>
  <c r="K73" i="4" s="1"/>
  <c r="G77" i="4"/>
  <c r="K77" i="4" s="1"/>
  <c r="K3" i="4"/>
  <c r="K18" i="4"/>
  <c r="G22" i="4"/>
  <c r="K22" i="4" s="1"/>
  <c r="G58" i="4"/>
  <c r="K58" i="4" s="1"/>
  <c r="G62" i="4"/>
  <c r="K62" i="4" s="1"/>
  <c r="G66" i="4"/>
  <c r="K66" i="4" s="1"/>
  <c r="G72" i="4"/>
  <c r="K72" i="4" s="1"/>
  <c r="G76" i="4"/>
  <c r="K76" i="4" s="1"/>
  <c r="F29" i="3"/>
  <c r="F30" i="3"/>
  <c r="F31" i="3"/>
  <c r="F68" i="3"/>
  <c r="F69" i="3"/>
  <c r="F66" i="3"/>
  <c r="F67" i="3"/>
  <c r="F4" i="3"/>
  <c r="F5" i="3"/>
  <c r="F3" i="3"/>
  <c r="F6" i="3"/>
  <c r="F62" i="3"/>
  <c r="F63" i="3"/>
  <c r="F64" i="3"/>
  <c r="F71" i="3"/>
  <c r="F72" i="3"/>
  <c r="F73" i="3"/>
  <c r="F74" i="3"/>
  <c r="F22" i="3"/>
  <c r="F23" i="3"/>
  <c r="F24" i="3"/>
  <c r="F39" i="3"/>
  <c r="F48" i="3"/>
  <c r="F51" i="3"/>
  <c r="F54" i="3"/>
  <c r="F57" i="3"/>
  <c r="F20" i="3"/>
  <c r="F38" i="3"/>
  <c r="F37" i="3"/>
</calcChain>
</file>

<file path=xl/sharedStrings.xml><?xml version="1.0" encoding="utf-8"?>
<sst xmlns="http://schemas.openxmlformats.org/spreadsheetml/2006/main" count="456" uniqueCount="52">
  <si>
    <t>SOJA</t>
  </si>
  <si>
    <t>TOTAL</t>
  </si>
  <si>
    <t>RINDE (kg/ha)</t>
  </si>
  <si>
    <t>INDICE</t>
  </si>
  <si>
    <t>CULTIVO</t>
  </si>
  <si>
    <t>PLANIFICACIÓN NUEVA CAMPAÑA</t>
  </si>
  <si>
    <t>CAMPO</t>
  </si>
  <si>
    <t xml:space="preserve">LOTE  </t>
  </si>
  <si>
    <t>SUP. (ha)</t>
  </si>
  <si>
    <t>VARIEDAD</t>
  </si>
  <si>
    <t>HIBRIDO</t>
  </si>
  <si>
    <t>DENSIDAD</t>
  </si>
  <si>
    <t>FECHA SIEMBRA</t>
  </si>
  <si>
    <t>bajo anegable</t>
  </si>
  <si>
    <t>bajo</t>
  </si>
  <si>
    <t>media loma</t>
  </si>
  <si>
    <t>loma</t>
  </si>
  <si>
    <t>AMBIENTE</t>
  </si>
  <si>
    <t>loma erosionable</t>
  </si>
  <si>
    <t>recuperado</t>
  </si>
  <si>
    <t>Buenos Aires 1</t>
  </si>
  <si>
    <t>Estancia Sarmiento</t>
  </si>
  <si>
    <t>MAÍZ</t>
  </si>
  <si>
    <t>isletas</t>
  </si>
  <si>
    <t>bajo pesado</t>
  </si>
  <si>
    <t>Buenos Aires 2a</t>
  </si>
  <si>
    <t>Buenos Aires 4</t>
  </si>
  <si>
    <t>Chubut 1</t>
  </si>
  <si>
    <t xml:space="preserve">bajo  </t>
  </si>
  <si>
    <t>Chubut 7 y 8</t>
  </si>
  <si>
    <t>FÓSFORO EXPORTADO (kg/ha)</t>
  </si>
  <si>
    <t>FÓSFORO EXPORTADO TOTAL (kg)</t>
  </si>
  <si>
    <t>Isletas 1</t>
  </si>
  <si>
    <t>NDVI</t>
  </si>
  <si>
    <t>Isletas 2</t>
  </si>
  <si>
    <t>Isletas 4</t>
  </si>
  <si>
    <t>COLZA/MAÍZ</t>
  </si>
  <si>
    <t>Santa Cruz 1 y 2</t>
  </si>
  <si>
    <t>Santa Cruz 3</t>
  </si>
  <si>
    <t>Santa Cruz 4</t>
  </si>
  <si>
    <t>Santa Cruz 7</t>
  </si>
  <si>
    <t>SJ2017</t>
  </si>
  <si>
    <t>Santa Cruz 8</t>
  </si>
  <si>
    <t>Buenos Aires 1 ESTE  2018</t>
  </si>
  <si>
    <t>Chubut 2*</t>
  </si>
  <si>
    <t>*Estimado a partir del NDVI</t>
  </si>
  <si>
    <t>Chubut 3 y 4</t>
  </si>
  <si>
    <t>Chubut 5</t>
  </si>
  <si>
    <t>Buenos Aires 1 EOSTE  2018</t>
  </si>
  <si>
    <t>GIRASOL</t>
  </si>
  <si>
    <t>Buenos Aires 4 OESTE 2018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</si>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</sst>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rgb="FF056305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2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0" borderId="5" xfId="0" applyFont="1" applyBorder="1"/>
    <xf numFmtId="0" fontId="0" fillId="2" borderId="5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0" fontId="0" fillId="2" borderId="12" xfId="0" applyFont="1" applyFill="1" applyBorder="1"/>
    <xf numFmtId="0" fontId="0" fillId="2" borderId="1" xfId="0" applyFont="1" applyFill="1" applyBorder="1"/>
    <xf numFmtId="0" fontId="0" fillId="2" borderId="13" xfId="0" applyFont="1" applyFill="1" applyBorder="1"/>
    <xf numFmtId="2" fontId="0" fillId="2" borderId="5" xfId="0" applyNumberFormat="1" applyFont="1" applyFill="1" applyBorder="1" applyAlignment="1">
      <alignment horizontal="center"/>
    </xf>
    <xf numFmtId="1" fontId="0" fillId="2" borderId="12" xfId="0" applyNumberFormat="1" applyFont="1" applyFill="1" applyBorder="1" applyAlignment="1">
      <alignment horizontal="center"/>
    </xf>
    <xf numFmtId="164" fontId="0" fillId="2" borderId="13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0" xfId="0" applyFont="1" applyBorder="1"/>
    <xf numFmtId="1" fontId="0" fillId="0" borderId="13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" fontId="0" fillId="0" borderId="12" xfId="0" applyNumberFormat="1" applyFont="1" applyBorder="1"/>
    <xf numFmtId="0" fontId="0" fillId="0" borderId="13" xfId="0" applyFont="1" applyBorder="1"/>
    <xf numFmtId="0" fontId="0" fillId="0" borderId="12" xfId="0" applyFont="1" applyBorder="1"/>
    <xf numFmtId="0" fontId="0" fillId="3" borderId="12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" fontId="0" fillId="3" borderId="13" xfId="0" applyNumberFormat="1" applyFont="1" applyFill="1" applyBorder="1" applyAlignment="1">
      <alignment horizontal="center"/>
    </xf>
    <xf numFmtId="1" fontId="0" fillId="3" borderId="12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" fontId="0" fillId="2" borderId="13" xfId="0" applyNumberFormat="1" applyFont="1" applyFill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" fontId="0" fillId="2" borderId="14" xfId="0" applyNumberFormat="1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5" xfId="0" applyFont="1" applyFill="1" applyBorder="1"/>
    <xf numFmtId="164" fontId="0" fillId="2" borderId="17" xfId="0" applyNumberFormat="1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0" fillId="3" borderId="13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2" borderId="5" xfId="0" applyFont="1" applyFill="1" applyBorder="1" applyAlignment="1"/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0" fillId="0" borderId="1" xfId="0" applyNumberFormat="1" applyFont="1" applyBorder="1"/>
    <xf numFmtId="0" fontId="3" fillId="2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5" xfId="0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3" borderId="5" xfId="0" applyNumberFormat="1" applyFont="1" applyFill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2" fontId="0" fillId="2" borderId="20" xfId="0" applyNumberFormat="1" applyFont="1" applyFill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0" xfId="0" applyNumberFormat="1" applyFont="1" applyFill="1" applyBorder="1" applyAlignment="1">
      <alignment horizontal="center"/>
    </xf>
    <xf numFmtId="2" fontId="0" fillId="2" borderId="2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56305"/>
      <color rgb="FF08AC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zoomScale="80" zoomScaleNormal="80" workbookViewId="0">
      <selection activeCell="M17" sqref="M17"/>
    </sheetView>
  </sheetViews>
  <sheetFormatPr baseColWidth="10" defaultRowHeight="15" x14ac:dyDescent="0.25"/>
  <cols>
    <col min="1" max="1" width="19.7109375" customWidth="1"/>
    <col min="2" max="2" width="22" customWidth="1"/>
    <col min="3" max="3" width="18.85546875" bestFit="1" customWidth="1"/>
    <col min="5" max="5" width="12.7109375" bestFit="1" customWidth="1"/>
    <col min="6" max="6" width="14.5703125" bestFit="1" customWidth="1"/>
    <col min="9" max="9" width="14.5703125" bestFit="1" customWidth="1"/>
  </cols>
  <sheetData>
    <row r="1" spans="1:11" x14ac:dyDescent="0.25">
      <c r="E1" s="126">
        <v>2017</v>
      </c>
      <c r="F1" s="126"/>
      <c r="G1" s="126"/>
      <c r="H1" s="126">
        <v>2018</v>
      </c>
      <c r="I1" s="126"/>
      <c r="J1" s="127"/>
      <c r="K1" s="128" t="s">
        <v>3</v>
      </c>
    </row>
    <row r="2" spans="1:11" x14ac:dyDescent="0.25">
      <c r="A2" s="123" t="s">
        <v>6</v>
      </c>
      <c r="B2" s="123" t="s">
        <v>7</v>
      </c>
      <c r="C2" s="123" t="s">
        <v>17</v>
      </c>
      <c r="D2" s="123" t="s">
        <v>8</v>
      </c>
      <c r="E2" s="123" t="s">
        <v>4</v>
      </c>
      <c r="F2" s="123" t="s">
        <v>2</v>
      </c>
      <c r="G2" s="123" t="s">
        <v>3</v>
      </c>
      <c r="H2" s="123" t="s">
        <v>4</v>
      </c>
      <c r="I2" s="123" t="s">
        <v>2</v>
      </c>
      <c r="J2" s="124" t="s">
        <v>3</v>
      </c>
      <c r="K2" s="125" t="s">
        <v>51</v>
      </c>
    </row>
    <row r="3" spans="1:11" x14ac:dyDescent="0.25">
      <c r="A3" s="78" t="s">
        <v>21</v>
      </c>
      <c r="B3" s="78" t="s">
        <v>20</v>
      </c>
      <c r="C3" s="75" t="s">
        <v>23</v>
      </c>
      <c r="D3" s="75">
        <v>32.86</v>
      </c>
      <c r="E3" s="37" t="s">
        <v>22</v>
      </c>
      <c r="F3" s="75">
        <v>8924</v>
      </c>
      <c r="G3" s="36">
        <f>F3/F$7</f>
        <v>0.84385315749491319</v>
      </c>
      <c r="H3" s="40"/>
      <c r="I3" s="40"/>
      <c r="J3" s="108"/>
      <c r="K3" s="115">
        <f>AVERAGE(J3,G3)</f>
        <v>0.84385315749491319</v>
      </c>
    </row>
    <row r="4" spans="1:11" x14ac:dyDescent="0.25">
      <c r="A4" s="78"/>
      <c r="B4" s="78"/>
      <c r="C4" s="75" t="s">
        <v>24</v>
      </c>
      <c r="D4" s="75">
        <v>37.19</v>
      </c>
      <c r="E4" s="37" t="s">
        <v>22</v>
      </c>
      <c r="F4" s="75">
        <v>11758</v>
      </c>
      <c r="G4" s="36">
        <f>F4/F$7</f>
        <v>1.1118361077796044</v>
      </c>
      <c r="H4" s="40"/>
      <c r="I4" s="40"/>
      <c r="J4" s="108"/>
      <c r="K4" s="115">
        <f>AVERAGE(J4,G4)</f>
        <v>1.1118361077796044</v>
      </c>
    </row>
    <row r="5" spans="1:11" x14ac:dyDescent="0.25">
      <c r="A5" s="78"/>
      <c r="B5" s="78"/>
      <c r="C5" s="75" t="s">
        <v>15</v>
      </c>
      <c r="D5" s="75">
        <v>12.88</v>
      </c>
      <c r="E5" s="37" t="s">
        <v>22</v>
      </c>
      <c r="F5" s="75">
        <v>11523</v>
      </c>
      <c r="G5" s="36">
        <f>F5/F$7</f>
        <v>1.0896145152189471</v>
      </c>
      <c r="H5" s="40"/>
      <c r="I5" s="40"/>
      <c r="J5" s="108"/>
      <c r="K5" s="115">
        <f>AVERAGE(J5,G5)</f>
        <v>1.0896145152189471</v>
      </c>
    </row>
    <row r="6" spans="1:11" x14ac:dyDescent="0.25">
      <c r="A6" s="78"/>
      <c r="B6" s="78"/>
      <c r="C6" s="75" t="s">
        <v>16</v>
      </c>
      <c r="D6" s="75">
        <v>13.85</v>
      </c>
      <c r="E6" s="37" t="s">
        <v>22</v>
      </c>
      <c r="F6" s="75">
        <v>10436</v>
      </c>
      <c r="G6" s="36">
        <f>F6/F$7</f>
        <v>0.98682782962986482</v>
      </c>
      <c r="H6" s="40"/>
      <c r="I6" s="40"/>
      <c r="J6" s="108"/>
      <c r="K6" s="115">
        <f>AVERAGE(J6,G6)</f>
        <v>0.98682782962986482</v>
      </c>
    </row>
    <row r="7" spans="1:11" x14ac:dyDescent="0.25">
      <c r="A7" s="78"/>
      <c r="B7" s="78"/>
      <c r="C7" s="4" t="s">
        <v>1</v>
      </c>
      <c r="D7" s="11">
        <f>SUM(D3:D6)</f>
        <v>96.779999999999987</v>
      </c>
      <c r="E7" s="4"/>
      <c r="F7" s="63">
        <f>((D3*F3)+(D4*F4)+(D5*F5)+(D6*F6))/D7</f>
        <v>10575.299648687746</v>
      </c>
      <c r="G7" s="4"/>
      <c r="H7" s="40"/>
      <c r="I7" s="40"/>
      <c r="J7" s="108"/>
      <c r="K7" s="116"/>
    </row>
    <row r="8" spans="1:11" x14ac:dyDescent="0.25">
      <c r="A8" s="78" t="s">
        <v>21</v>
      </c>
      <c r="B8" s="78" t="s">
        <v>43</v>
      </c>
      <c r="C8" s="75" t="s">
        <v>23</v>
      </c>
      <c r="D8" s="5">
        <v>2.33</v>
      </c>
      <c r="E8" s="4"/>
      <c r="F8" s="63"/>
      <c r="G8" s="4"/>
      <c r="H8" s="8" t="s">
        <v>0</v>
      </c>
      <c r="I8" s="98">
        <f>I12*J8</f>
        <v>2359.7238301760399</v>
      </c>
      <c r="J8" s="109">
        <v>1.0884335010037085</v>
      </c>
      <c r="K8" s="117">
        <f>AVERAGE(J8,G8)</f>
        <v>1.0884335010037085</v>
      </c>
    </row>
    <row r="9" spans="1:11" x14ac:dyDescent="0.25">
      <c r="A9" s="78"/>
      <c r="B9" s="78"/>
      <c r="C9" s="75" t="s">
        <v>24</v>
      </c>
      <c r="D9" s="5">
        <v>30.94</v>
      </c>
      <c r="E9" s="4"/>
      <c r="F9" s="63"/>
      <c r="G9" s="4"/>
      <c r="H9" s="8" t="s">
        <v>0</v>
      </c>
      <c r="I9" s="98">
        <f>J9*I12</f>
        <v>2402.3111347403328</v>
      </c>
      <c r="J9" s="109">
        <v>1.1080770916698952</v>
      </c>
      <c r="K9" s="117">
        <f>AVERAGE(J9,G9)</f>
        <v>1.1080770916698952</v>
      </c>
    </row>
    <row r="10" spans="1:11" x14ac:dyDescent="0.25">
      <c r="A10" s="78"/>
      <c r="B10" s="78"/>
      <c r="C10" s="75" t="s">
        <v>15</v>
      </c>
      <c r="D10" s="5">
        <v>10.25</v>
      </c>
      <c r="E10" s="4"/>
      <c r="F10" s="63"/>
      <c r="G10" s="4"/>
      <c r="H10" s="8" t="s">
        <v>0</v>
      </c>
      <c r="I10" s="98">
        <f>I12*J10</f>
        <v>1826.4146298368282</v>
      </c>
      <c r="J10" s="109">
        <v>0.84244217243396136</v>
      </c>
      <c r="K10" s="117">
        <f>AVERAGE(J10,G10)</f>
        <v>0.84244217243396136</v>
      </c>
    </row>
    <row r="11" spans="1:11" x14ac:dyDescent="0.25">
      <c r="A11" s="78"/>
      <c r="B11" s="78"/>
      <c r="C11" s="75" t="s">
        <v>16</v>
      </c>
      <c r="D11" s="5">
        <v>9.92</v>
      </c>
      <c r="E11" s="4"/>
      <c r="F11" s="63"/>
      <c r="G11" s="4"/>
      <c r="H11" s="8" t="s">
        <v>0</v>
      </c>
      <c r="I11" s="98">
        <f>I12*J11</f>
        <v>1745.1115938504511</v>
      </c>
      <c r="J11" s="109">
        <v>0.80494077207124126</v>
      </c>
      <c r="K11" s="117">
        <f>AVERAGE(J11,G11)</f>
        <v>0.80494077207124126</v>
      </c>
    </row>
    <row r="12" spans="1:11" x14ac:dyDescent="0.25">
      <c r="A12" s="78"/>
      <c r="B12" s="78"/>
      <c r="C12" s="4"/>
      <c r="D12" s="6">
        <f>SUM(D8:D11)</f>
        <v>53.440000000000005</v>
      </c>
      <c r="E12" s="4"/>
      <c r="F12" s="63"/>
      <c r="G12" s="4"/>
      <c r="H12" s="9"/>
      <c r="I12" s="99">
        <v>2168</v>
      </c>
      <c r="J12" s="110"/>
      <c r="K12" s="118"/>
    </row>
    <row r="13" spans="1:11" x14ac:dyDescent="0.25">
      <c r="A13" s="78" t="s">
        <v>21</v>
      </c>
      <c r="B13" s="78" t="s">
        <v>48</v>
      </c>
      <c r="C13" s="75" t="s">
        <v>23</v>
      </c>
      <c r="D13" s="27">
        <v>32.86</v>
      </c>
      <c r="E13" s="4"/>
      <c r="F13" s="63"/>
      <c r="G13" s="4"/>
      <c r="H13" s="29" t="s">
        <v>49</v>
      </c>
      <c r="I13" s="100">
        <v>1942.1129968019841</v>
      </c>
      <c r="J13" s="111">
        <v>0.89128636842679398</v>
      </c>
      <c r="K13" s="119">
        <f>AVERAGE(J13,G13)</f>
        <v>0.89128636842679398</v>
      </c>
    </row>
    <row r="14" spans="1:11" x14ac:dyDescent="0.25">
      <c r="A14" s="78"/>
      <c r="B14" s="78"/>
      <c r="C14" s="75" t="s">
        <v>24</v>
      </c>
      <c r="D14" s="27">
        <v>70.05</v>
      </c>
      <c r="E14" s="4"/>
      <c r="F14" s="63"/>
      <c r="G14" s="4"/>
      <c r="H14" s="29" t="s">
        <v>49</v>
      </c>
      <c r="I14" s="100">
        <v>2244.09128706924</v>
      </c>
      <c r="J14" s="111">
        <v>1.0298720913580726</v>
      </c>
      <c r="K14" s="119">
        <f>AVERAGE(J14,G14)</f>
        <v>1.0298720913580726</v>
      </c>
    </row>
    <row r="15" spans="1:11" x14ac:dyDescent="0.25">
      <c r="A15" s="78"/>
      <c r="B15" s="78"/>
      <c r="C15" s="75" t="s">
        <v>15</v>
      </c>
      <c r="D15" s="27">
        <v>12.88</v>
      </c>
      <c r="E15" s="4"/>
      <c r="F15" s="63"/>
      <c r="G15" s="4"/>
      <c r="H15" s="29" t="s">
        <v>49</v>
      </c>
      <c r="I15" s="100">
        <v>2371.3575535774376</v>
      </c>
      <c r="J15" s="111">
        <v>1.0882779043494435</v>
      </c>
      <c r="K15" s="119">
        <f>AVERAGE(J15,G15)</f>
        <v>1.0882779043494435</v>
      </c>
    </row>
    <row r="16" spans="1:11" x14ac:dyDescent="0.25">
      <c r="A16" s="78"/>
      <c r="B16" s="78"/>
      <c r="C16" s="75" t="s">
        <v>16</v>
      </c>
      <c r="D16" s="27">
        <v>13.85</v>
      </c>
      <c r="E16" s="4"/>
      <c r="F16" s="63"/>
      <c r="G16" s="4"/>
      <c r="H16" s="29" t="s">
        <v>49</v>
      </c>
      <c r="I16" s="100">
        <v>2232.9275794808023</v>
      </c>
      <c r="J16" s="111">
        <v>1.0247487744290051</v>
      </c>
      <c r="K16" s="119">
        <f>AVERAGE(J16,G16)</f>
        <v>1.0247487744290051</v>
      </c>
    </row>
    <row r="17" spans="1:11" x14ac:dyDescent="0.25">
      <c r="A17" s="78"/>
      <c r="B17" s="78"/>
      <c r="C17" s="4"/>
      <c r="D17" s="6">
        <f>SUM(D13:D16)</f>
        <v>129.63999999999999</v>
      </c>
      <c r="E17" s="4"/>
      <c r="F17" s="63"/>
      <c r="G17" s="4"/>
      <c r="H17" s="9"/>
      <c r="I17" s="99">
        <v>2179</v>
      </c>
      <c r="J17" s="110"/>
      <c r="K17" s="118"/>
    </row>
    <row r="18" spans="1:11" x14ac:dyDescent="0.25">
      <c r="A18" s="78" t="s">
        <v>21</v>
      </c>
      <c r="B18" s="78" t="s">
        <v>25</v>
      </c>
      <c r="C18" s="75" t="s">
        <v>24</v>
      </c>
      <c r="D18" s="75">
        <v>88.96</v>
      </c>
      <c r="E18" s="37" t="s">
        <v>22</v>
      </c>
      <c r="F18" s="75">
        <v>8328</v>
      </c>
      <c r="G18" s="36">
        <f>F18/F21</f>
        <v>1.0193196848886765</v>
      </c>
      <c r="H18" s="75" t="s">
        <v>0</v>
      </c>
      <c r="I18" s="75">
        <v>1352</v>
      </c>
      <c r="J18" s="112">
        <v>0.8261784329602051</v>
      </c>
      <c r="K18" s="115">
        <f>AVERAGE(J18,G18)</f>
        <v>0.92274905892444081</v>
      </c>
    </row>
    <row r="19" spans="1:11" x14ac:dyDescent="0.25">
      <c r="A19" s="78"/>
      <c r="B19" s="78"/>
      <c r="C19" s="75" t="s">
        <v>15</v>
      </c>
      <c r="D19" s="75">
        <v>62.6</v>
      </c>
      <c r="E19" s="37" t="s">
        <v>22</v>
      </c>
      <c r="F19" s="75">
        <v>8069</v>
      </c>
      <c r="G19" s="36">
        <f>F19/F21</f>
        <v>0.98761894060599564</v>
      </c>
      <c r="H19" s="75" t="s">
        <v>0</v>
      </c>
      <c r="I19" s="75">
        <v>2133</v>
      </c>
      <c r="J19" s="112">
        <v>1.3034309153136965</v>
      </c>
      <c r="K19" s="115">
        <f>AVERAGE(J19,G19)</f>
        <v>1.1455249279598461</v>
      </c>
    </row>
    <row r="20" spans="1:11" x14ac:dyDescent="0.25">
      <c r="A20" s="78"/>
      <c r="B20" s="78"/>
      <c r="C20" s="75" t="s">
        <v>16</v>
      </c>
      <c r="D20" s="75">
        <v>17.28</v>
      </c>
      <c r="E20" s="37" t="s">
        <v>22</v>
      </c>
      <c r="F20" s="75">
        <v>7724</v>
      </c>
      <c r="G20" s="36">
        <f>F20/F21</f>
        <v>0.94539208046111167</v>
      </c>
      <c r="H20" s="75" t="s">
        <v>0</v>
      </c>
      <c r="I20" s="75">
        <v>1302</v>
      </c>
      <c r="J20" s="112">
        <v>0.79562449683002001</v>
      </c>
      <c r="K20" s="115">
        <f>AVERAGE(J20,G20)</f>
        <v>0.87050828864556584</v>
      </c>
    </row>
    <row r="21" spans="1:11" x14ac:dyDescent="0.25">
      <c r="A21" s="78"/>
      <c r="B21" s="78"/>
      <c r="C21" s="4" t="s">
        <v>1</v>
      </c>
      <c r="D21" s="11">
        <f>SUM(D18:D20)</f>
        <v>168.84</v>
      </c>
      <c r="E21" s="4"/>
      <c r="F21" s="63">
        <f>((D18*F18)+(D19*F19)+(D20*F20))/D21</f>
        <v>8170.1551764984597</v>
      </c>
      <c r="G21" s="4"/>
      <c r="H21" s="4"/>
      <c r="I21" s="63">
        <v>1636.4503672115613</v>
      </c>
      <c r="J21" s="34"/>
      <c r="K21" s="116"/>
    </row>
    <row r="22" spans="1:11" x14ac:dyDescent="0.25">
      <c r="A22" s="78" t="s">
        <v>21</v>
      </c>
      <c r="B22" s="78" t="s">
        <v>26</v>
      </c>
      <c r="C22" s="75" t="s">
        <v>24</v>
      </c>
      <c r="D22" s="75">
        <v>65.95</v>
      </c>
      <c r="E22" s="37" t="s">
        <v>0</v>
      </c>
      <c r="F22" s="75">
        <v>4156</v>
      </c>
      <c r="G22" s="36">
        <f>F22/$F$25</f>
        <v>0.99480868970199576</v>
      </c>
      <c r="H22" s="4"/>
      <c r="I22" s="4"/>
      <c r="J22" s="42"/>
      <c r="K22" s="115">
        <f>AVERAGE(J22,G22)</f>
        <v>0.99480868970199576</v>
      </c>
    </row>
    <row r="23" spans="1:11" x14ac:dyDescent="0.25">
      <c r="A23" s="78"/>
      <c r="B23" s="78"/>
      <c r="C23" s="75" t="s">
        <v>15</v>
      </c>
      <c r="D23" s="75">
        <v>7.79</v>
      </c>
      <c r="E23" s="37" t="s">
        <v>0</v>
      </c>
      <c r="F23" s="75">
        <v>4339</v>
      </c>
      <c r="G23" s="36">
        <f>F23/$F$25</f>
        <v>1.0386128259424832</v>
      </c>
      <c r="H23" s="4"/>
      <c r="I23" s="4"/>
      <c r="J23" s="34"/>
      <c r="K23" s="115">
        <f>AVERAGE(J23,G23)</f>
        <v>1.0386128259424832</v>
      </c>
    </row>
    <row r="24" spans="1:11" x14ac:dyDescent="0.25">
      <c r="A24" s="78"/>
      <c r="B24" s="78"/>
      <c r="C24" s="75" t="s">
        <v>16</v>
      </c>
      <c r="D24" s="75">
        <v>2.11</v>
      </c>
      <c r="E24" s="37" t="s">
        <v>0</v>
      </c>
      <c r="F24" s="75">
        <v>4260</v>
      </c>
      <c r="G24" s="36">
        <f>F24/$F$25</f>
        <v>1.0197028436310158</v>
      </c>
      <c r="H24" s="4"/>
      <c r="I24" s="63"/>
      <c r="J24" s="42"/>
      <c r="K24" s="115">
        <f>AVERAGE(J24,G24)</f>
        <v>1.0197028436310158</v>
      </c>
    </row>
    <row r="25" spans="1:11" x14ac:dyDescent="0.25">
      <c r="A25" s="78"/>
      <c r="B25" s="78"/>
      <c r="C25" s="4" t="s">
        <v>1</v>
      </c>
      <c r="D25" s="11">
        <f>SUM(D22:D24)</f>
        <v>75.850000000000009</v>
      </c>
      <c r="E25" s="4"/>
      <c r="F25" s="63">
        <f>((D22*F22)+(D23*F23)+(D24*F24))/D25</f>
        <v>4177.6876730388922</v>
      </c>
      <c r="G25" s="4"/>
      <c r="H25" s="4"/>
      <c r="I25" s="63"/>
      <c r="J25" s="34"/>
      <c r="K25" s="116"/>
    </row>
    <row r="26" spans="1:11" ht="18.75" x14ac:dyDescent="0.3">
      <c r="A26" s="84" t="s">
        <v>21</v>
      </c>
      <c r="B26" s="84" t="s">
        <v>50</v>
      </c>
      <c r="C26" s="71" t="s">
        <v>24</v>
      </c>
      <c r="D26" s="72">
        <v>35.1</v>
      </c>
      <c r="E26" s="4"/>
      <c r="F26" s="63"/>
      <c r="G26" s="4"/>
      <c r="H26" s="56" t="s">
        <v>49</v>
      </c>
      <c r="I26" s="60">
        <v>2048</v>
      </c>
      <c r="J26" s="113">
        <v>0.99581917421859401</v>
      </c>
      <c r="K26" s="120">
        <f>AVERAGE(J26,G26)</f>
        <v>0.99581917421859401</v>
      </c>
    </row>
    <row r="27" spans="1:11" ht="18.75" x14ac:dyDescent="0.3">
      <c r="A27" s="84"/>
      <c r="B27" s="84"/>
      <c r="C27" s="71" t="s">
        <v>16</v>
      </c>
      <c r="D27" s="72">
        <v>2.09</v>
      </c>
      <c r="E27" s="4"/>
      <c r="F27" s="63"/>
      <c r="G27" s="4"/>
      <c r="H27" s="56" t="s">
        <v>49</v>
      </c>
      <c r="I27" s="60">
        <v>2201</v>
      </c>
      <c r="J27" s="113">
        <v>1.0702138683862916</v>
      </c>
      <c r="K27" s="120">
        <f>AVERAGE(J27,G27)</f>
        <v>1.0702138683862916</v>
      </c>
    </row>
    <row r="28" spans="1:11" ht="18.75" x14ac:dyDescent="0.3">
      <c r="A28" s="84"/>
      <c r="B28" s="84"/>
      <c r="C28" s="73" t="s">
        <v>1</v>
      </c>
      <c r="D28" s="6">
        <f>SUM(D26:D27)</f>
        <v>37.19</v>
      </c>
      <c r="E28" s="4"/>
      <c r="F28" s="63"/>
      <c r="G28" s="4"/>
      <c r="H28" s="4"/>
      <c r="I28" s="63">
        <v>2056.598279107287</v>
      </c>
      <c r="J28" s="34"/>
      <c r="K28" s="118"/>
    </row>
    <row r="29" spans="1:11" x14ac:dyDescent="0.25">
      <c r="A29" s="78" t="s">
        <v>21</v>
      </c>
      <c r="B29" s="78" t="s">
        <v>27</v>
      </c>
      <c r="C29" s="75" t="s">
        <v>28</v>
      </c>
      <c r="D29" s="75">
        <v>19.8</v>
      </c>
      <c r="E29" s="37" t="s">
        <v>0</v>
      </c>
      <c r="F29" s="75">
        <v>5097</v>
      </c>
      <c r="G29" s="36">
        <f>F29/$F$32</f>
        <v>0.97968025871183728</v>
      </c>
      <c r="H29" s="32"/>
      <c r="I29" s="101"/>
      <c r="J29" s="33"/>
      <c r="K29" s="115">
        <f>AVERAGE(J29,G29)</f>
        <v>0.97968025871183728</v>
      </c>
    </row>
    <row r="30" spans="1:11" x14ac:dyDescent="0.25">
      <c r="A30" s="78"/>
      <c r="B30" s="78"/>
      <c r="C30" s="75" t="s">
        <v>15</v>
      </c>
      <c r="D30" s="75">
        <v>39.71</v>
      </c>
      <c r="E30" s="37" t="s">
        <v>0</v>
      </c>
      <c r="F30" s="75">
        <v>5363</v>
      </c>
      <c r="G30" s="36">
        <f>F30/$F$32</f>
        <v>1.0308073822781212</v>
      </c>
      <c r="H30" s="32"/>
      <c r="I30" s="32"/>
      <c r="J30" s="33"/>
      <c r="K30" s="115">
        <f>AVERAGE(J30,G30)</f>
        <v>1.0308073822781212</v>
      </c>
    </row>
    <row r="31" spans="1:11" x14ac:dyDescent="0.25">
      <c r="A31" s="78"/>
      <c r="B31" s="78"/>
      <c r="C31" s="75" t="s">
        <v>16</v>
      </c>
      <c r="D31" s="75">
        <v>12.8</v>
      </c>
      <c r="E31" s="37" t="s">
        <v>0</v>
      </c>
      <c r="F31" s="75">
        <v>4869</v>
      </c>
      <c r="G31" s="36">
        <f>F31/$F$32</f>
        <v>0.93585700994073684</v>
      </c>
      <c r="H31" s="32"/>
      <c r="I31" s="32"/>
      <c r="J31" s="33"/>
      <c r="K31" s="115">
        <f>AVERAGE(J31,G31)</f>
        <v>0.93585700994073684</v>
      </c>
    </row>
    <row r="32" spans="1:11" x14ac:dyDescent="0.25">
      <c r="A32" s="78"/>
      <c r="B32" s="78"/>
      <c r="C32" s="4" t="s">
        <v>1</v>
      </c>
      <c r="D32" s="11">
        <f>SUM(D29:D31)</f>
        <v>72.31</v>
      </c>
      <c r="E32" s="4"/>
      <c r="F32" s="63">
        <f>((D29*F29)+(D30*F30)+(D31*F31))/D32</f>
        <v>5202.7178813442124</v>
      </c>
      <c r="G32" s="4"/>
      <c r="H32" s="40"/>
      <c r="I32" s="40"/>
      <c r="J32" s="108"/>
      <c r="K32" s="116"/>
    </row>
    <row r="33" spans="1:11" x14ac:dyDescent="0.25">
      <c r="A33" s="78" t="s">
        <v>21</v>
      </c>
      <c r="B33" s="83" t="s">
        <v>44</v>
      </c>
      <c r="C33" s="75" t="s">
        <v>14</v>
      </c>
      <c r="D33" s="75">
        <v>38.58</v>
      </c>
      <c r="E33" s="4"/>
      <c r="F33" s="63"/>
      <c r="G33" s="4"/>
      <c r="H33" s="56" t="s">
        <v>0</v>
      </c>
      <c r="I33" s="56">
        <v>4387</v>
      </c>
      <c r="J33" s="113">
        <v>1.0063927672060382</v>
      </c>
      <c r="K33" s="115">
        <f>AVERAGE(J33,G33)</f>
        <v>1.0063927672060382</v>
      </c>
    </row>
    <row r="34" spans="1:11" x14ac:dyDescent="0.25">
      <c r="A34" s="78"/>
      <c r="B34" s="83"/>
      <c r="C34" s="75" t="s">
        <v>13</v>
      </c>
      <c r="D34" s="75">
        <v>5.62</v>
      </c>
      <c r="E34" s="4"/>
      <c r="F34" s="63"/>
      <c r="G34" s="4"/>
      <c r="H34" s="56" t="s">
        <v>0</v>
      </c>
      <c r="I34" s="56">
        <v>4240</v>
      </c>
      <c r="J34" s="113">
        <v>0.97267046568352</v>
      </c>
      <c r="K34" s="115">
        <f>AVERAGE(J34,G34)</f>
        <v>0.97267046568352</v>
      </c>
    </row>
    <row r="35" spans="1:11" x14ac:dyDescent="0.25">
      <c r="A35" s="78"/>
      <c r="B35" s="83"/>
      <c r="C35" s="75" t="s">
        <v>15</v>
      </c>
      <c r="D35" s="75">
        <v>36.43</v>
      </c>
      <c r="E35" s="4"/>
      <c r="F35" s="63"/>
      <c r="G35" s="4"/>
      <c r="H35" s="56" t="s">
        <v>0</v>
      </c>
      <c r="I35" s="56">
        <v>4348</v>
      </c>
      <c r="J35" s="113">
        <v>0.99744603414904365</v>
      </c>
      <c r="K35" s="115">
        <f>AVERAGE(J35,G35)</f>
        <v>0.99744603414904365</v>
      </c>
    </row>
    <row r="36" spans="1:11" x14ac:dyDescent="0.25">
      <c r="A36" s="78"/>
      <c r="B36" s="83"/>
      <c r="C36" s="4" t="s">
        <v>1</v>
      </c>
      <c r="D36" s="11">
        <f>SUM(D33:D35)</f>
        <v>80.63</v>
      </c>
      <c r="E36" s="4"/>
      <c r="F36" s="63"/>
      <c r="G36" s="4"/>
      <c r="H36" s="102"/>
      <c r="I36" s="63">
        <v>4359.1330770184795</v>
      </c>
      <c r="J36" s="97" t="s">
        <v>45</v>
      </c>
      <c r="K36" s="116"/>
    </row>
    <row r="37" spans="1:11" x14ac:dyDescent="0.25">
      <c r="A37" s="78" t="s">
        <v>21</v>
      </c>
      <c r="B37" s="78" t="s">
        <v>46</v>
      </c>
      <c r="C37" s="75" t="s">
        <v>28</v>
      </c>
      <c r="D37" s="75">
        <v>67.010000000000005</v>
      </c>
      <c r="E37" s="37" t="s">
        <v>22</v>
      </c>
      <c r="F37" s="75">
        <v>6866</v>
      </c>
      <c r="G37" s="36">
        <f>F37/$F$41</f>
        <v>1.0339582003716699</v>
      </c>
      <c r="H37" s="75" t="s">
        <v>0</v>
      </c>
      <c r="I37" s="3">
        <v>4171.9743373787296</v>
      </c>
      <c r="J37" s="112">
        <v>1.1455173908233744</v>
      </c>
      <c r="K37" s="115">
        <f>AVERAGE(J37,G37)</f>
        <v>1.089737795597522</v>
      </c>
    </row>
    <row r="38" spans="1:11" x14ac:dyDescent="0.25">
      <c r="A38" s="78"/>
      <c r="B38" s="78"/>
      <c r="C38" s="75" t="s">
        <v>15</v>
      </c>
      <c r="D38" s="75">
        <v>54.01</v>
      </c>
      <c r="E38" s="37" t="s">
        <v>22</v>
      </c>
      <c r="F38" s="75">
        <v>6169</v>
      </c>
      <c r="G38" s="36">
        <f>F38/$F$41</f>
        <v>0.9289962333371441</v>
      </c>
      <c r="H38" s="75" t="s">
        <v>0</v>
      </c>
      <c r="I38" s="3">
        <v>3570.6367368454248</v>
      </c>
      <c r="J38" s="112">
        <v>0.98040547414756307</v>
      </c>
      <c r="K38" s="115">
        <f>AVERAGE(J38,G38)</f>
        <v>0.95470085374235358</v>
      </c>
    </row>
    <row r="39" spans="1:11" x14ac:dyDescent="0.25">
      <c r="A39" s="78"/>
      <c r="B39" s="78"/>
      <c r="C39" s="75" t="s">
        <v>16</v>
      </c>
      <c r="D39" s="75">
        <v>14.89</v>
      </c>
      <c r="E39" s="37" t="s">
        <v>22</v>
      </c>
      <c r="F39" s="75">
        <v>5101</v>
      </c>
      <c r="G39" s="36">
        <f>F39/$F$41</f>
        <v>0.76816498399299271</v>
      </c>
      <c r="H39" s="75" t="s">
        <v>0</v>
      </c>
      <c r="I39" s="3">
        <v>1940.0667319451002</v>
      </c>
      <c r="J39" s="112">
        <v>0.53269267763456896</v>
      </c>
      <c r="K39" s="115">
        <f>AVERAGE(J39,G39)</f>
        <v>0.65042883081378089</v>
      </c>
    </row>
    <row r="40" spans="1:11" x14ac:dyDescent="0.25">
      <c r="A40" s="78"/>
      <c r="B40" s="78"/>
      <c r="C40" s="75" t="s">
        <v>19</v>
      </c>
      <c r="D40" s="75">
        <v>18.16</v>
      </c>
      <c r="E40" s="37" t="s">
        <v>22</v>
      </c>
      <c r="F40" s="75">
        <v>8473</v>
      </c>
      <c r="G40" s="36">
        <f>F40/$F$41</f>
        <v>1.2759580296750885</v>
      </c>
      <c r="H40" s="75" t="s">
        <v>0</v>
      </c>
      <c r="I40" s="3">
        <v>3294.3745576712295</v>
      </c>
      <c r="J40" s="112">
        <v>0.90455094938803671</v>
      </c>
      <c r="K40" s="115">
        <f>AVERAGE(J40,G40)</f>
        <v>1.0902544895315627</v>
      </c>
    </row>
    <row r="41" spans="1:11" x14ac:dyDescent="0.25">
      <c r="A41" s="78"/>
      <c r="B41" s="78"/>
      <c r="C41" s="4" t="s">
        <v>1</v>
      </c>
      <c r="D41" s="11">
        <f>SUM(D37:D40)</f>
        <v>154.07000000000002</v>
      </c>
      <c r="E41" s="4"/>
      <c r="F41" s="63">
        <f>((D37*F37)+(D38*F38)+(D40*F40)+(D39*F39))/D41</f>
        <v>6640.5005516972797</v>
      </c>
      <c r="G41" s="4"/>
      <c r="H41" s="4"/>
      <c r="I41" s="63">
        <v>3642</v>
      </c>
      <c r="J41" s="34"/>
      <c r="K41" s="116"/>
    </row>
    <row r="42" spans="1:11" x14ac:dyDescent="0.25">
      <c r="A42" s="78" t="s">
        <v>21</v>
      </c>
      <c r="B42" s="79" t="s">
        <v>47</v>
      </c>
      <c r="C42" s="75" t="s">
        <v>28</v>
      </c>
      <c r="D42" s="75">
        <v>57.71</v>
      </c>
      <c r="E42" s="4"/>
      <c r="F42" s="63"/>
      <c r="G42" s="4"/>
      <c r="H42" s="56" t="s">
        <v>0</v>
      </c>
      <c r="I42" s="60">
        <v>5494.3834162609173</v>
      </c>
      <c r="J42" s="113">
        <v>1.1122233636155703</v>
      </c>
      <c r="K42" s="115">
        <f>AVERAGE(J42,G42)</f>
        <v>1.1122233636155703</v>
      </c>
    </row>
    <row r="43" spans="1:11" x14ac:dyDescent="0.25">
      <c r="A43" s="78"/>
      <c r="B43" s="79"/>
      <c r="C43" s="75" t="s">
        <v>13</v>
      </c>
      <c r="D43" s="75">
        <v>5.28</v>
      </c>
      <c r="E43" s="4"/>
      <c r="F43" s="63"/>
      <c r="G43" s="4"/>
      <c r="H43" s="56" t="s">
        <v>0</v>
      </c>
      <c r="I43" s="60">
        <v>5083.1950285973135</v>
      </c>
      <c r="J43" s="113">
        <v>1.028986847894193</v>
      </c>
      <c r="K43" s="115">
        <f>AVERAGE(J43,G43)</f>
        <v>1.028986847894193</v>
      </c>
    </row>
    <row r="44" spans="1:11" x14ac:dyDescent="0.25">
      <c r="A44" s="78"/>
      <c r="B44" s="79"/>
      <c r="C44" s="75" t="s">
        <v>15</v>
      </c>
      <c r="D44" s="75">
        <v>1.77</v>
      </c>
      <c r="E44" s="4"/>
      <c r="F44" s="63"/>
      <c r="G44" s="4"/>
      <c r="H44" s="56" t="s">
        <v>0</v>
      </c>
      <c r="I44" s="60">
        <v>4593.2225141635172</v>
      </c>
      <c r="J44" s="113">
        <v>0.92980212837318166</v>
      </c>
      <c r="K44" s="115">
        <f>AVERAGE(J44,G44)</f>
        <v>0.92980212837318166</v>
      </c>
    </row>
    <row r="45" spans="1:11" x14ac:dyDescent="0.25">
      <c r="A45" s="78"/>
      <c r="B45" s="79"/>
      <c r="C45" s="75" t="s">
        <v>16</v>
      </c>
      <c r="D45" s="75">
        <v>14.05</v>
      </c>
      <c r="E45" s="4"/>
      <c r="F45" s="63"/>
      <c r="G45" s="4"/>
      <c r="H45" s="56" t="s">
        <v>0</v>
      </c>
      <c r="I45" s="60">
        <v>2652.7586794675576</v>
      </c>
      <c r="J45" s="113">
        <v>0.53699568410274445</v>
      </c>
      <c r="K45" s="115">
        <f>AVERAGE(J45,G45)</f>
        <v>0.53699568410274445</v>
      </c>
    </row>
    <row r="46" spans="1:11" x14ac:dyDescent="0.25">
      <c r="A46" s="78"/>
      <c r="B46" s="79"/>
      <c r="C46" s="4" t="s">
        <v>1</v>
      </c>
      <c r="D46" s="11">
        <f>SUM(D42:D45)</f>
        <v>78.81</v>
      </c>
      <c r="E46" s="4"/>
      <c r="F46" s="63"/>
      <c r="G46" s="4"/>
      <c r="H46" s="4"/>
      <c r="I46" s="63">
        <v>4940</v>
      </c>
      <c r="J46" s="34"/>
      <c r="K46" s="116"/>
    </row>
    <row r="47" spans="1:11" x14ac:dyDescent="0.25">
      <c r="A47" s="78" t="s">
        <v>21</v>
      </c>
      <c r="B47" s="78" t="s">
        <v>29</v>
      </c>
      <c r="C47" s="103" t="s">
        <v>13</v>
      </c>
      <c r="D47" s="103">
        <v>3.81</v>
      </c>
      <c r="E47" s="37" t="s">
        <v>0</v>
      </c>
      <c r="F47" s="75">
        <v>4802</v>
      </c>
      <c r="G47" s="36">
        <f>F47/$F$50</f>
        <v>1.046382372722122</v>
      </c>
      <c r="H47" s="75" t="s">
        <v>22</v>
      </c>
      <c r="I47" s="75">
        <v>8388</v>
      </c>
      <c r="J47" s="112">
        <v>1.045957410945531</v>
      </c>
      <c r="K47" s="121">
        <f>AVERAGE(J47,G47)</f>
        <v>1.0461698918338265</v>
      </c>
    </row>
    <row r="48" spans="1:11" x14ac:dyDescent="0.25">
      <c r="A48" s="78"/>
      <c r="B48" s="78"/>
      <c r="C48" s="75" t="s">
        <v>28</v>
      </c>
      <c r="D48" s="75">
        <v>90.67</v>
      </c>
      <c r="E48" s="37" t="s">
        <v>0</v>
      </c>
      <c r="F48" s="75">
        <v>4847</v>
      </c>
      <c r="G48" s="36">
        <f>F48/$F$50</f>
        <v>1.0561881217376354</v>
      </c>
      <c r="H48" s="75" t="s">
        <v>22</v>
      </c>
      <c r="I48" s="75">
        <v>9374</v>
      </c>
      <c r="J48" s="112">
        <v>1.1689085324515269</v>
      </c>
      <c r="K48" s="115">
        <f>AVERAGE(J48,G48)</f>
        <v>1.1125483270945811</v>
      </c>
    </row>
    <row r="49" spans="1:11" x14ac:dyDescent="0.25">
      <c r="A49" s="78"/>
      <c r="B49" s="78"/>
      <c r="C49" s="75" t="s">
        <v>15</v>
      </c>
      <c r="D49" s="75">
        <v>59.27</v>
      </c>
      <c r="E49" s="37" t="s">
        <v>0</v>
      </c>
      <c r="F49" s="75">
        <v>4181</v>
      </c>
      <c r="G49" s="36">
        <f>F49/$F$50</f>
        <v>0.91106303630803664</v>
      </c>
      <c r="H49" s="75" t="s">
        <v>22</v>
      </c>
      <c r="I49" s="75">
        <v>7369</v>
      </c>
      <c r="J49" s="112">
        <v>0.91889129247229584</v>
      </c>
      <c r="K49" s="115">
        <f>AVERAGE(J49,G49)</f>
        <v>0.9149771643901663</v>
      </c>
    </row>
    <row r="50" spans="1:11" x14ac:dyDescent="0.25">
      <c r="A50" s="78"/>
      <c r="B50" s="78"/>
      <c r="C50" s="4" t="s">
        <v>1</v>
      </c>
      <c r="D50" s="11">
        <f>SUM(D47:D49)</f>
        <v>153.75</v>
      </c>
      <c r="E50" s="4"/>
      <c r="F50" s="63">
        <f>((D47*F47)+(D48*F48)+(D49*F49))/D50</f>
        <v>4589.1445853658533</v>
      </c>
      <c r="G50" s="4"/>
      <c r="H50" s="4"/>
      <c r="I50" s="63">
        <v>8019.4469796025105</v>
      </c>
      <c r="J50" s="34"/>
      <c r="K50" s="116"/>
    </row>
    <row r="51" spans="1:11" x14ac:dyDescent="0.25">
      <c r="A51" s="78" t="s">
        <v>21</v>
      </c>
      <c r="B51" s="78" t="s">
        <v>32</v>
      </c>
      <c r="C51" s="75" t="s">
        <v>24</v>
      </c>
      <c r="D51" s="75">
        <v>75.05</v>
      </c>
      <c r="E51" s="37" t="s">
        <v>0</v>
      </c>
      <c r="F51" s="104">
        <v>0.85</v>
      </c>
      <c r="G51" s="36">
        <f>F51/F53</f>
        <v>1.0142252186143215</v>
      </c>
      <c r="H51" s="32"/>
      <c r="I51" s="32"/>
      <c r="J51" s="33"/>
      <c r="K51" s="115">
        <f>AVERAGE(J51,G51)</f>
        <v>1.0142252186143215</v>
      </c>
    </row>
    <row r="52" spans="1:11" x14ac:dyDescent="0.25">
      <c r="A52" s="78"/>
      <c r="B52" s="78"/>
      <c r="C52" s="75" t="s">
        <v>15</v>
      </c>
      <c r="D52" s="75">
        <v>18.61</v>
      </c>
      <c r="E52" s="37" t="s">
        <v>0</v>
      </c>
      <c r="F52" s="105">
        <v>0.79</v>
      </c>
      <c r="G52" s="36">
        <f>F52/$F$53</f>
        <v>0.94263285024154597</v>
      </c>
      <c r="H52" s="32"/>
      <c r="I52" s="32"/>
      <c r="J52" s="33"/>
      <c r="K52" s="115">
        <f>AVERAGE(J52,G52)</f>
        <v>0.94263285024154597</v>
      </c>
    </row>
    <row r="53" spans="1:11" x14ac:dyDescent="0.25">
      <c r="A53" s="78"/>
      <c r="B53" s="78"/>
      <c r="C53" s="4" t="s">
        <v>1</v>
      </c>
      <c r="D53" s="11">
        <f>SUM(D51:D52)</f>
        <v>93.66</v>
      </c>
      <c r="E53" s="4"/>
      <c r="F53" s="106">
        <f>((D51*F51)+(D52*F52))/D53</f>
        <v>0.83807815502882765</v>
      </c>
      <c r="G53" s="62" t="s">
        <v>33</v>
      </c>
      <c r="H53" s="40"/>
      <c r="I53" s="40"/>
      <c r="J53" s="108"/>
      <c r="K53" s="116"/>
    </row>
    <row r="54" spans="1:11" x14ac:dyDescent="0.25">
      <c r="A54" s="78" t="s">
        <v>21</v>
      </c>
      <c r="B54" s="78" t="s">
        <v>34</v>
      </c>
      <c r="C54" s="75" t="s">
        <v>24</v>
      </c>
      <c r="D54" s="75">
        <v>63.63</v>
      </c>
      <c r="E54" s="37" t="s">
        <v>22</v>
      </c>
      <c r="F54" s="104">
        <v>0.71</v>
      </c>
      <c r="G54" s="36">
        <f>F54/F56</f>
        <v>1.0168970338611398</v>
      </c>
      <c r="H54" s="75" t="s">
        <v>0</v>
      </c>
      <c r="I54" s="3">
        <v>2149.1666303623119</v>
      </c>
      <c r="J54" s="112">
        <v>0.98405065492779853</v>
      </c>
      <c r="K54" s="115">
        <f>AVERAGE(J54,G54)</f>
        <v>1.0004738443944692</v>
      </c>
    </row>
    <row r="55" spans="1:11" x14ac:dyDescent="0.25">
      <c r="A55" s="78"/>
      <c r="B55" s="78"/>
      <c r="C55" s="75" t="s">
        <v>15</v>
      </c>
      <c r="D55" s="75">
        <v>19.649999999999999</v>
      </c>
      <c r="E55" s="37" t="s">
        <v>22</v>
      </c>
      <c r="F55" s="104">
        <v>0.66</v>
      </c>
      <c r="G55" s="36">
        <f>F55/F56</f>
        <v>0.94528456668782024</v>
      </c>
      <c r="H55" s="75" t="s">
        <v>0</v>
      </c>
      <c r="I55" s="3">
        <v>2296.7963007657045</v>
      </c>
      <c r="J55" s="112">
        <v>1.0516466578597548</v>
      </c>
      <c r="K55" s="115">
        <f>AVERAGE(J55,G55)</f>
        <v>0.9984656122737875</v>
      </c>
    </row>
    <row r="56" spans="1:11" x14ac:dyDescent="0.25">
      <c r="A56" s="78"/>
      <c r="B56" s="78"/>
      <c r="C56" s="4" t="s">
        <v>1</v>
      </c>
      <c r="D56" s="11">
        <f>SUM(D54:D55)</f>
        <v>83.28</v>
      </c>
      <c r="E56" s="4"/>
      <c r="F56" s="106">
        <f>((D54*F54)+(D55*F55))/D56</f>
        <v>0.69820244956772337</v>
      </c>
      <c r="G56" s="62" t="s">
        <v>33</v>
      </c>
      <c r="H56" s="4"/>
      <c r="I56" s="63">
        <v>2184</v>
      </c>
      <c r="J56" s="114"/>
      <c r="K56" s="116"/>
    </row>
    <row r="57" spans="1:11" x14ac:dyDescent="0.25">
      <c r="A57" s="78" t="s">
        <v>21</v>
      </c>
      <c r="B57" s="78" t="s">
        <v>35</v>
      </c>
      <c r="C57" s="75" t="s">
        <v>24</v>
      </c>
      <c r="D57" s="75">
        <v>36.450000000000003</v>
      </c>
      <c r="E57" s="37" t="s">
        <v>36</v>
      </c>
      <c r="F57" s="107">
        <v>5140</v>
      </c>
      <c r="G57" s="36">
        <f>F57/$F$61</f>
        <v>1.0053964552686527</v>
      </c>
      <c r="H57" s="75" t="s">
        <v>0</v>
      </c>
      <c r="I57" s="3">
        <v>2676.1512020227401</v>
      </c>
      <c r="J57" s="112">
        <v>0.98207383560467532</v>
      </c>
      <c r="K57" s="115">
        <f>AVERAGE(J57,G57)</f>
        <v>0.99373514543666408</v>
      </c>
    </row>
    <row r="58" spans="1:11" x14ac:dyDescent="0.25">
      <c r="A58" s="78"/>
      <c r="B58" s="78"/>
      <c r="C58" s="75" t="s">
        <v>15</v>
      </c>
      <c r="D58" s="75">
        <v>33.47</v>
      </c>
      <c r="E58" s="37" t="s">
        <v>36</v>
      </c>
      <c r="F58" s="107">
        <v>5353</v>
      </c>
      <c r="G58" s="36">
        <f>F58/$F$61</f>
        <v>1.0470597714111085</v>
      </c>
      <c r="H58" s="75" t="s">
        <v>0</v>
      </c>
      <c r="I58" s="3">
        <v>3264.259109118364</v>
      </c>
      <c r="J58" s="112">
        <v>1.1978932510526106</v>
      </c>
      <c r="K58" s="115">
        <f>AVERAGE(J58,G58)</f>
        <v>1.1224765112318595</v>
      </c>
    </row>
    <row r="59" spans="1:11" x14ac:dyDescent="0.25">
      <c r="A59" s="78"/>
      <c r="B59" s="78"/>
      <c r="C59" s="75" t="s">
        <v>16</v>
      </c>
      <c r="D59" s="75">
        <v>12.89</v>
      </c>
      <c r="E59" s="37" t="s">
        <v>36</v>
      </c>
      <c r="F59" s="107">
        <v>4822</v>
      </c>
      <c r="G59" s="36">
        <f>F59/$F$61</f>
        <v>0.94319488468977497</v>
      </c>
      <c r="H59" s="75" t="s">
        <v>0</v>
      </c>
      <c r="I59" s="3">
        <v>2053.6936295569299</v>
      </c>
      <c r="J59" s="112">
        <v>0.75364903836951558</v>
      </c>
      <c r="K59" s="115">
        <f>AVERAGE(J59,G59)</f>
        <v>0.84842196152964533</v>
      </c>
    </row>
    <row r="60" spans="1:11" x14ac:dyDescent="0.25">
      <c r="A60" s="78"/>
      <c r="B60" s="78"/>
      <c r="C60" s="75" t="s">
        <v>18</v>
      </c>
      <c r="D60" s="75">
        <v>4.2</v>
      </c>
      <c r="E60" s="37" t="s">
        <v>36</v>
      </c>
      <c r="F60" s="107">
        <v>3847</v>
      </c>
      <c r="G60" s="36">
        <f>F60/$F$61</f>
        <v>0.75248252206585731</v>
      </c>
      <c r="H60" s="75" t="s">
        <v>0</v>
      </c>
      <c r="I60" s="3">
        <v>911.82748073586947</v>
      </c>
      <c r="J60" s="112">
        <v>0.33461558926086954</v>
      </c>
      <c r="K60" s="115">
        <f>AVERAGE(J60,G60)</f>
        <v>0.54354905566336342</v>
      </c>
    </row>
    <row r="61" spans="1:11" x14ac:dyDescent="0.25">
      <c r="A61" s="78"/>
      <c r="B61" s="78"/>
      <c r="C61" s="4" t="s">
        <v>1</v>
      </c>
      <c r="D61" s="11">
        <f>SUM(D57:D60)</f>
        <v>87.01</v>
      </c>
      <c r="E61" s="4"/>
      <c r="F61" s="99">
        <f>((D57*F57)+(D60*F60)+(D58*F58)+(D59*F59))/D61</f>
        <v>5112.4111021721646</v>
      </c>
      <c r="G61" s="62"/>
      <c r="H61" s="4"/>
      <c r="I61" s="4">
        <v>2725</v>
      </c>
      <c r="J61" s="34"/>
      <c r="K61" s="116"/>
    </row>
    <row r="62" spans="1:11" x14ac:dyDescent="0.25">
      <c r="A62" s="78" t="s">
        <v>21</v>
      </c>
      <c r="B62" s="78" t="s">
        <v>37</v>
      </c>
      <c r="C62" s="75" t="s">
        <v>14</v>
      </c>
      <c r="D62" s="75">
        <v>43.09</v>
      </c>
      <c r="E62" s="37" t="s">
        <v>22</v>
      </c>
      <c r="F62" s="75">
        <v>8396</v>
      </c>
      <c r="G62" s="36">
        <f>F62/$F$65</f>
        <v>1.1606808779896212</v>
      </c>
      <c r="H62" s="75" t="s">
        <v>49</v>
      </c>
      <c r="I62" s="75">
        <v>2622</v>
      </c>
      <c r="J62" s="112">
        <v>1.0666972943767639</v>
      </c>
      <c r="K62" s="115">
        <f>AVERAGE(J62,G62)</f>
        <v>1.1136890861831925</v>
      </c>
    </row>
    <row r="63" spans="1:11" x14ac:dyDescent="0.25">
      <c r="A63" s="78"/>
      <c r="B63" s="78"/>
      <c r="C63" s="75" t="s">
        <v>15</v>
      </c>
      <c r="D63" s="75">
        <v>85.31</v>
      </c>
      <c r="E63" s="37" t="s">
        <v>22</v>
      </c>
      <c r="F63" s="75">
        <v>7340</v>
      </c>
      <c r="G63" s="36">
        <f>F63/$F$65</f>
        <v>1.014697194431136</v>
      </c>
      <c r="H63" s="75" t="s">
        <v>49</v>
      </c>
      <c r="I63" s="75">
        <v>2584</v>
      </c>
      <c r="J63" s="112">
        <v>1.0512379132988396</v>
      </c>
      <c r="K63" s="115">
        <f>AVERAGE(J63,G63)</f>
        <v>1.0329675538649878</v>
      </c>
    </row>
    <row r="64" spans="1:11" x14ac:dyDescent="0.25">
      <c r="A64" s="78"/>
      <c r="B64" s="78"/>
      <c r="C64" s="75" t="s">
        <v>16</v>
      </c>
      <c r="D64" s="75">
        <v>30.17</v>
      </c>
      <c r="E64" s="37" t="s">
        <v>22</v>
      </c>
      <c r="F64" s="75">
        <v>5273</v>
      </c>
      <c r="G64" s="36">
        <f>F64/$F$65</f>
        <v>0.72895072292035157</v>
      </c>
      <c r="H64" s="75" t="s">
        <v>49</v>
      </c>
      <c r="I64" s="75">
        <v>2122</v>
      </c>
      <c r="J64" s="112">
        <v>0.86328438545670971</v>
      </c>
      <c r="K64" s="115">
        <f>AVERAGE(J64,G64)</f>
        <v>0.79611755418853059</v>
      </c>
    </row>
    <row r="65" spans="1:11" x14ac:dyDescent="0.25">
      <c r="A65" s="78"/>
      <c r="B65" s="78"/>
      <c r="C65" s="4" t="s">
        <v>1</v>
      </c>
      <c r="D65" s="11">
        <f>SUM(D62:D64)</f>
        <v>158.57</v>
      </c>
      <c r="E65" s="4"/>
      <c r="F65" s="63">
        <f>((D62*F62)+(D63*F63)+(D64*F64))/D65</f>
        <v>7233.6851232893987</v>
      </c>
      <c r="G65" s="4"/>
      <c r="H65" s="4"/>
      <c r="I65" s="63">
        <v>2458.054420707937</v>
      </c>
      <c r="J65" s="34"/>
      <c r="K65" s="116"/>
    </row>
    <row r="66" spans="1:11" x14ac:dyDescent="0.25">
      <c r="A66" s="78" t="s">
        <v>21</v>
      </c>
      <c r="B66" s="78" t="s">
        <v>38</v>
      </c>
      <c r="C66" s="75" t="s">
        <v>13</v>
      </c>
      <c r="D66" s="75">
        <v>1.26</v>
      </c>
      <c r="E66" s="37" t="s">
        <v>22</v>
      </c>
      <c r="F66" s="75">
        <v>5504</v>
      </c>
      <c r="G66" s="36">
        <f>F66/$F$70</f>
        <v>0.77530436608418651</v>
      </c>
      <c r="H66" s="75" t="s">
        <v>0</v>
      </c>
      <c r="I66" s="3">
        <v>3564.1155333219426</v>
      </c>
      <c r="J66" s="112">
        <v>1.1549305033447643</v>
      </c>
      <c r="K66" s="115">
        <f>AVERAGE(J66,G66)</f>
        <v>0.96511743471447542</v>
      </c>
    </row>
    <row r="67" spans="1:11" x14ac:dyDescent="0.25">
      <c r="A67" s="78"/>
      <c r="B67" s="78"/>
      <c r="C67" s="75" t="s">
        <v>14</v>
      </c>
      <c r="D67" s="75">
        <v>39.74</v>
      </c>
      <c r="E67" s="37" t="s">
        <v>22</v>
      </c>
      <c r="F67" s="75">
        <v>7830</v>
      </c>
      <c r="G67" s="36">
        <f>F67/$F$70</f>
        <v>1.1029493434664208</v>
      </c>
      <c r="H67" s="75" t="s">
        <v>0</v>
      </c>
      <c r="I67" s="3">
        <v>3691.4787397000177</v>
      </c>
      <c r="J67" s="112">
        <v>1.1962017951069404</v>
      </c>
      <c r="K67" s="115">
        <f>AVERAGE(J67,G67)</f>
        <v>1.1495755692866805</v>
      </c>
    </row>
    <row r="68" spans="1:11" x14ac:dyDescent="0.25">
      <c r="A68" s="78"/>
      <c r="B68" s="78"/>
      <c r="C68" s="75" t="s">
        <v>15</v>
      </c>
      <c r="D68" s="75">
        <v>25.49</v>
      </c>
      <c r="E68" s="37" t="s">
        <v>22</v>
      </c>
      <c r="F68" s="75">
        <v>7052</v>
      </c>
      <c r="G68" s="36">
        <f>F68/$F$70</f>
        <v>0.99335871904536388</v>
      </c>
      <c r="H68" s="75" t="s">
        <v>0</v>
      </c>
      <c r="I68" s="3">
        <v>2856.4280398179603</v>
      </c>
      <c r="J68" s="112">
        <v>0.92560856766622168</v>
      </c>
      <c r="K68" s="115">
        <f>AVERAGE(J68,G68)</f>
        <v>0.95948364335579273</v>
      </c>
    </row>
    <row r="69" spans="1:11" x14ac:dyDescent="0.25">
      <c r="A69" s="78"/>
      <c r="B69" s="78"/>
      <c r="C69" s="75" t="s">
        <v>16</v>
      </c>
      <c r="D69" s="75">
        <v>12.19</v>
      </c>
      <c r="E69" s="37" t="s">
        <v>22</v>
      </c>
      <c r="F69" s="75">
        <v>4980</v>
      </c>
      <c r="G69" s="36">
        <f>F69/$F$70</f>
        <v>0.70149268588285763</v>
      </c>
      <c r="H69" s="75" t="s">
        <v>0</v>
      </c>
      <c r="I69" s="3">
        <v>1542.7381933860395</v>
      </c>
      <c r="J69" s="112">
        <v>0.49991516311926104</v>
      </c>
      <c r="K69" s="115">
        <f>AVERAGE(J69,G69)</f>
        <v>0.60070392450105936</v>
      </c>
    </row>
    <row r="70" spans="1:11" x14ac:dyDescent="0.25">
      <c r="A70" s="78"/>
      <c r="B70" s="78"/>
      <c r="C70" s="4" t="s">
        <v>1</v>
      </c>
      <c r="D70" s="11">
        <f>SUM(D66:D69)</f>
        <v>78.679999999999993</v>
      </c>
      <c r="E70" s="4"/>
      <c r="F70" s="63">
        <f>((D66*F66)+(D68*F68)+(D69*F69)+(D67*F67))/D70</f>
        <v>7099.147432638536</v>
      </c>
      <c r="G70" s="4"/>
      <c r="H70" s="4"/>
      <c r="I70" s="4">
        <v>3086</v>
      </c>
      <c r="J70" s="34"/>
      <c r="K70" s="116"/>
    </row>
    <row r="71" spans="1:11" x14ac:dyDescent="0.25">
      <c r="A71" s="78" t="s">
        <v>21</v>
      </c>
      <c r="B71" s="78" t="s">
        <v>39</v>
      </c>
      <c r="C71" s="75" t="s">
        <v>13</v>
      </c>
      <c r="D71" s="75">
        <v>8.91</v>
      </c>
      <c r="E71" s="37" t="s">
        <v>22</v>
      </c>
      <c r="F71" s="75">
        <v>5657</v>
      </c>
      <c r="G71" s="36">
        <f>F71/$F$75</f>
        <v>0.91464892794665109</v>
      </c>
      <c r="H71" s="75" t="s">
        <v>0</v>
      </c>
      <c r="I71" s="2">
        <v>2776.1899104855484</v>
      </c>
      <c r="J71" s="112">
        <v>0.82087223846408874</v>
      </c>
      <c r="K71" s="115">
        <f>AVERAGE(J71,G71)</f>
        <v>0.86776058320536986</v>
      </c>
    </row>
    <row r="72" spans="1:11" x14ac:dyDescent="0.25">
      <c r="A72" s="78"/>
      <c r="B72" s="78"/>
      <c r="C72" s="75" t="s">
        <v>14</v>
      </c>
      <c r="D72" s="75">
        <v>43.09</v>
      </c>
      <c r="E72" s="37" t="s">
        <v>22</v>
      </c>
      <c r="F72" s="75">
        <v>6360</v>
      </c>
      <c r="G72" s="36">
        <f>F72/$F$75</f>
        <v>1.0283130955878914</v>
      </c>
      <c r="H72" s="75" t="s">
        <v>0</v>
      </c>
      <c r="I72" s="2">
        <v>3469.015903633825</v>
      </c>
      <c r="J72" s="112">
        <v>1.0257291258526982</v>
      </c>
      <c r="K72" s="115">
        <f>AVERAGE(J72,G72)</f>
        <v>1.0270211107202947</v>
      </c>
    </row>
    <row r="73" spans="1:11" x14ac:dyDescent="0.25">
      <c r="A73" s="78"/>
      <c r="B73" s="78"/>
      <c r="C73" s="75" t="s">
        <v>15</v>
      </c>
      <c r="D73" s="75">
        <v>22.9</v>
      </c>
      <c r="E73" s="37" t="s">
        <v>22</v>
      </c>
      <c r="F73" s="75">
        <v>6331</v>
      </c>
      <c r="G73" s="36">
        <f>F73/$F$75</f>
        <v>1.023624246567129</v>
      </c>
      <c r="H73" s="75" t="s">
        <v>0</v>
      </c>
      <c r="I73" s="2">
        <v>3544.2593471774321</v>
      </c>
      <c r="J73" s="112">
        <v>1.0479773350613342</v>
      </c>
      <c r="K73" s="115">
        <f>AVERAGE(J73,G73)</f>
        <v>1.0358007908142315</v>
      </c>
    </row>
    <row r="74" spans="1:11" x14ac:dyDescent="0.25">
      <c r="A74" s="78"/>
      <c r="B74" s="78"/>
      <c r="C74" s="75" t="s">
        <v>16</v>
      </c>
      <c r="D74" s="75">
        <v>4.1900000000000004</v>
      </c>
      <c r="E74" s="37" t="s">
        <v>22</v>
      </c>
      <c r="F74" s="75">
        <v>4708</v>
      </c>
      <c r="G74" s="36">
        <f>F74/$F$75</f>
        <v>0.76121038585342649</v>
      </c>
      <c r="H74" s="75" t="s">
        <v>0</v>
      </c>
      <c r="I74" s="2">
        <v>2888.5664820117145</v>
      </c>
      <c r="J74" s="112">
        <v>0.85410008338607757</v>
      </c>
      <c r="K74" s="115">
        <f>AVERAGE(J74,G74)</f>
        <v>0.80765523461975208</v>
      </c>
    </row>
    <row r="75" spans="1:11" x14ac:dyDescent="0.25">
      <c r="A75" s="78"/>
      <c r="B75" s="78"/>
      <c r="C75" s="4" t="s">
        <v>1</v>
      </c>
      <c r="D75" s="11">
        <f>SUM(D71:D74)</f>
        <v>79.09</v>
      </c>
      <c r="E75" s="4"/>
      <c r="F75" s="63">
        <f>((D71*F71)+(D73*F73)+(D74*F74)+(D72*F72))/D75</f>
        <v>6184.886711341509</v>
      </c>
      <c r="G75" s="4"/>
      <c r="H75" s="4"/>
      <c r="I75" s="4">
        <v>3382</v>
      </c>
      <c r="J75" s="34"/>
      <c r="K75" s="116"/>
    </row>
    <row r="76" spans="1:11" x14ac:dyDescent="0.25">
      <c r="A76" s="78" t="s">
        <v>21</v>
      </c>
      <c r="B76" s="78" t="s">
        <v>40</v>
      </c>
      <c r="C76" s="75" t="s">
        <v>14</v>
      </c>
      <c r="D76" s="75">
        <v>36.31</v>
      </c>
      <c r="E76" s="37" t="s">
        <v>0</v>
      </c>
      <c r="F76" s="75">
        <v>5330</v>
      </c>
      <c r="G76" s="36">
        <f>F76/$F$79</f>
        <v>1.1126812247315427</v>
      </c>
      <c r="H76" s="75" t="s">
        <v>22</v>
      </c>
      <c r="I76" s="75">
        <v>8928</v>
      </c>
      <c r="J76" s="112">
        <v>1.1769782237321458</v>
      </c>
      <c r="K76" s="115">
        <f>AVERAGE(J76,G76)</f>
        <v>1.1448297242318444</v>
      </c>
    </row>
    <row r="77" spans="1:11" x14ac:dyDescent="0.25">
      <c r="A77" s="78"/>
      <c r="B77" s="78"/>
      <c r="C77" s="75" t="s">
        <v>15</v>
      </c>
      <c r="D77" s="75">
        <v>16.46</v>
      </c>
      <c r="E77" s="37" t="s">
        <v>0</v>
      </c>
      <c r="F77" s="75">
        <v>5027</v>
      </c>
      <c r="G77" s="36">
        <f>F77/$F$79</f>
        <v>1.0494274890666915</v>
      </c>
      <c r="H77" s="75" t="s">
        <v>22</v>
      </c>
      <c r="I77" s="75">
        <v>8390</v>
      </c>
      <c r="J77" s="112">
        <v>1.1060536847124443</v>
      </c>
      <c r="K77" s="115">
        <f>AVERAGE(J77,G77)</f>
        <v>1.077740586889568</v>
      </c>
    </row>
    <row r="78" spans="1:11" x14ac:dyDescent="0.25">
      <c r="A78" s="78"/>
      <c r="B78" s="78"/>
      <c r="C78" s="75" t="s">
        <v>16</v>
      </c>
      <c r="D78" s="2">
        <v>27</v>
      </c>
      <c r="E78" s="37" t="s">
        <v>0</v>
      </c>
      <c r="F78" s="75">
        <v>3920</v>
      </c>
      <c r="G78" s="36">
        <f>F78/$F$79</f>
        <v>0.8183321577762942</v>
      </c>
      <c r="H78" s="75" t="s">
        <v>22</v>
      </c>
      <c r="I78" s="75">
        <v>5283</v>
      </c>
      <c r="J78" s="112">
        <v>0.69645788037375955</v>
      </c>
      <c r="K78" s="115">
        <f>AVERAGE(J78,G78)</f>
        <v>0.75739501907502693</v>
      </c>
    </row>
    <row r="79" spans="1:11" x14ac:dyDescent="0.25">
      <c r="A79" s="78"/>
      <c r="B79" s="78"/>
      <c r="C79" s="4" t="s">
        <v>1</v>
      </c>
      <c r="D79" s="11">
        <f>SUM(D76:D78)</f>
        <v>79.77000000000001</v>
      </c>
      <c r="E79" s="4"/>
      <c r="F79" s="63">
        <f>((D76*F76)+(D77*F77)+(D78*F78))/D79</f>
        <v>4790.2309138773971</v>
      </c>
      <c r="G79" s="4"/>
      <c r="H79" s="4"/>
      <c r="I79" s="63">
        <v>7585.5269196822592</v>
      </c>
      <c r="J79" s="34"/>
      <c r="K79" s="116"/>
    </row>
    <row r="80" spans="1:11" x14ac:dyDescent="0.25">
      <c r="A80" s="78" t="s">
        <v>21</v>
      </c>
      <c r="B80" s="78" t="s">
        <v>42</v>
      </c>
      <c r="C80" s="75" t="s">
        <v>14</v>
      </c>
      <c r="D80" s="75">
        <v>50.69</v>
      </c>
      <c r="E80" s="37" t="s">
        <v>0</v>
      </c>
      <c r="F80" s="75">
        <v>4880</v>
      </c>
      <c r="G80" s="36">
        <f>F80/$F$82</f>
        <v>1.1041866250237216</v>
      </c>
      <c r="H80" s="75" t="s">
        <v>22</v>
      </c>
      <c r="I80" s="75">
        <v>10652</v>
      </c>
      <c r="J80" s="112">
        <v>1.0832533680042435</v>
      </c>
      <c r="K80" s="115">
        <f>AVERAGE(J80,G80)</f>
        <v>1.0937199965139826</v>
      </c>
    </row>
    <row r="81" spans="1:11" x14ac:dyDescent="0.25">
      <c r="A81" s="78"/>
      <c r="B81" s="78"/>
      <c r="C81" s="75" t="s">
        <v>16</v>
      </c>
      <c r="D81" s="75">
        <v>28.48</v>
      </c>
      <c r="E81" s="37" t="s">
        <v>0</v>
      </c>
      <c r="F81" s="75">
        <v>3600</v>
      </c>
      <c r="G81" s="36">
        <f>F81/$F$82</f>
        <v>0.81456390370602405</v>
      </c>
      <c r="H81" s="75" t="s">
        <v>22</v>
      </c>
      <c r="I81" s="75">
        <v>8465</v>
      </c>
      <c r="J81" s="112">
        <v>0.86084676681899375</v>
      </c>
      <c r="K81" s="115">
        <f>AVERAGE(J81,G81)</f>
        <v>0.8377053352625089</v>
      </c>
    </row>
    <row r="82" spans="1:11" ht="15.75" thickBot="1" x14ac:dyDescent="0.3">
      <c r="A82" s="78"/>
      <c r="B82" s="78"/>
      <c r="C82" s="4" t="s">
        <v>1</v>
      </c>
      <c r="D82" s="11">
        <f>SUM(D80:D81)</f>
        <v>79.17</v>
      </c>
      <c r="E82" s="4"/>
      <c r="F82" s="63">
        <f>((D80*F80)+(D81*F81))/D82</f>
        <v>4419.54275609448</v>
      </c>
      <c r="G82" s="4"/>
      <c r="H82" s="4"/>
      <c r="I82" s="63">
        <v>9833.3412243388211</v>
      </c>
      <c r="J82" s="34"/>
      <c r="K82" s="122"/>
    </row>
  </sheetData>
  <mergeCells count="40">
    <mergeCell ref="A80:A82"/>
    <mergeCell ref="B80:B82"/>
    <mergeCell ref="A71:A75"/>
    <mergeCell ref="B71:B75"/>
    <mergeCell ref="A76:A79"/>
    <mergeCell ref="B76:B79"/>
    <mergeCell ref="A66:A70"/>
    <mergeCell ref="B66:B70"/>
    <mergeCell ref="A57:A61"/>
    <mergeCell ref="B57:B61"/>
    <mergeCell ref="A62:A65"/>
    <mergeCell ref="B62:B65"/>
    <mergeCell ref="A47:A50"/>
    <mergeCell ref="B47:B50"/>
    <mergeCell ref="A51:A53"/>
    <mergeCell ref="B51:B53"/>
    <mergeCell ref="A54:A56"/>
    <mergeCell ref="B54:B56"/>
    <mergeCell ref="A33:A36"/>
    <mergeCell ref="B33:B36"/>
    <mergeCell ref="A37:A41"/>
    <mergeCell ref="B37:B41"/>
    <mergeCell ref="A42:A46"/>
    <mergeCell ref="B42:B46"/>
    <mergeCell ref="A22:A25"/>
    <mergeCell ref="B22:B25"/>
    <mergeCell ref="A26:A28"/>
    <mergeCell ref="B26:B28"/>
    <mergeCell ref="A29:A32"/>
    <mergeCell ref="B29:B32"/>
    <mergeCell ref="A8:A12"/>
    <mergeCell ref="B8:B12"/>
    <mergeCell ref="A13:A17"/>
    <mergeCell ref="B13:B17"/>
    <mergeCell ref="A18:A21"/>
    <mergeCell ref="B18:B21"/>
    <mergeCell ref="E1:G1"/>
    <mergeCell ref="H1:J1"/>
    <mergeCell ref="A3:A7"/>
    <mergeCell ref="B3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zoomScale="80" zoomScaleNormal="80" workbookViewId="0">
      <selection activeCell="N20" sqref="N20"/>
    </sheetView>
  </sheetViews>
  <sheetFormatPr baseColWidth="10" defaultColWidth="9.140625" defaultRowHeight="15" x14ac:dyDescent="0.25"/>
  <cols>
    <col min="1" max="1" width="17.42578125" customWidth="1"/>
    <col min="2" max="2" width="19.140625" customWidth="1"/>
    <col min="3" max="3" width="23.5703125" customWidth="1"/>
    <col min="4" max="4" width="15.7109375" customWidth="1"/>
    <col min="5" max="5" width="18.140625" customWidth="1"/>
    <col min="6" max="6" width="12.28515625" customWidth="1"/>
    <col min="7" max="7" width="17.140625" customWidth="1"/>
    <col min="8" max="8" width="17.42578125" hidden="1" customWidth="1"/>
    <col min="9" max="9" width="15.85546875" hidden="1" customWidth="1"/>
    <col min="10" max="10" width="19.7109375" hidden="1" customWidth="1"/>
    <col min="11" max="11" width="0.28515625" hidden="1" customWidth="1"/>
    <col min="12" max="12" width="13.5703125" customWidth="1"/>
    <col min="13" max="13" width="12" customWidth="1"/>
    <col min="14" max="14" width="17" customWidth="1"/>
    <col min="15" max="15" width="11.5703125" customWidth="1"/>
    <col min="16" max="16" width="12.7109375" customWidth="1"/>
    <col min="17" max="17" width="14.42578125" customWidth="1"/>
    <col min="18" max="18" width="32.42578125" bestFit="1" customWidth="1"/>
  </cols>
  <sheetData>
    <row r="1" spans="1:18" ht="17.100000000000001" customHeight="1" x14ac:dyDescent="0.25">
      <c r="A1" s="32"/>
      <c r="B1" s="32"/>
      <c r="C1" s="32"/>
      <c r="D1" s="33"/>
      <c r="E1" s="19" t="s">
        <v>2</v>
      </c>
      <c r="F1" s="77" t="s">
        <v>3</v>
      </c>
      <c r="G1" s="77" t="s">
        <v>4</v>
      </c>
      <c r="H1" s="91" t="s">
        <v>5</v>
      </c>
      <c r="I1" s="91"/>
      <c r="J1" s="91"/>
      <c r="K1" s="92"/>
      <c r="L1" s="77" t="s">
        <v>30</v>
      </c>
      <c r="M1" s="20" t="s">
        <v>31</v>
      </c>
      <c r="N1" s="19" t="s">
        <v>2</v>
      </c>
      <c r="O1" s="77" t="s">
        <v>3</v>
      </c>
      <c r="P1" s="77" t="s">
        <v>4</v>
      </c>
      <c r="Q1" s="77" t="s">
        <v>30</v>
      </c>
      <c r="R1" s="20" t="s">
        <v>31</v>
      </c>
    </row>
    <row r="2" spans="1:18" ht="17.100000000000001" customHeight="1" x14ac:dyDescent="0.25">
      <c r="A2" s="4" t="s">
        <v>6</v>
      </c>
      <c r="B2" s="4" t="s">
        <v>7</v>
      </c>
      <c r="C2" s="4" t="s">
        <v>17</v>
      </c>
      <c r="D2" s="34" t="s">
        <v>8</v>
      </c>
      <c r="E2" s="21">
        <v>2017</v>
      </c>
      <c r="F2" s="4">
        <v>2017</v>
      </c>
      <c r="G2" s="4">
        <v>2017</v>
      </c>
      <c r="H2" s="4" t="s">
        <v>9</v>
      </c>
      <c r="I2" s="4" t="s">
        <v>10</v>
      </c>
      <c r="J2" s="4" t="s">
        <v>11</v>
      </c>
      <c r="K2" s="34" t="s">
        <v>12</v>
      </c>
      <c r="L2" s="4">
        <v>2017</v>
      </c>
      <c r="M2" s="22">
        <v>2017</v>
      </c>
      <c r="N2" s="21">
        <v>2018</v>
      </c>
      <c r="O2" s="4">
        <v>2018</v>
      </c>
      <c r="P2" s="4">
        <v>2018</v>
      </c>
      <c r="Q2" s="4">
        <v>2018</v>
      </c>
      <c r="R2" s="22">
        <v>2018</v>
      </c>
    </row>
    <row r="3" spans="1:18" ht="17.100000000000001" customHeight="1" x14ac:dyDescent="0.25">
      <c r="A3" s="78" t="s">
        <v>21</v>
      </c>
      <c r="B3" s="78" t="s">
        <v>20</v>
      </c>
      <c r="C3" s="75" t="s">
        <v>23</v>
      </c>
      <c r="D3" s="76">
        <v>32.86</v>
      </c>
      <c r="E3" s="35">
        <v>8924</v>
      </c>
      <c r="F3" s="36">
        <f>E3/E$7</f>
        <v>0.84385315749491319</v>
      </c>
      <c r="G3" s="37" t="s">
        <v>22</v>
      </c>
      <c r="H3" s="93"/>
      <c r="I3" s="93"/>
      <c r="J3" s="75"/>
      <c r="K3" s="94"/>
      <c r="L3" s="2">
        <f>(E3/1000)*3</f>
        <v>26.771999999999998</v>
      </c>
      <c r="M3" s="38">
        <f>L3*D3</f>
        <v>879.72791999999993</v>
      </c>
      <c r="N3" s="39"/>
      <c r="O3" s="40"/>
      <c r="P3" s="40"/>
      <c r="Q3" s="40"/>
      <c r="R3" s="41"/>
    </row>
    <row r="4" spans="1:18" ht="17.100000000000001" customHeight="1" x14ac:dyDescent="0.25">
      <c r="A4" s="78"/>
      <c r="B4" s="78"/>
      <c r="C4" s="75" t="s">
        <v>24</v>
      </c>
      <c r="D4" s="76">
        <v>37.19</v>
      </c>
      <c r="E4" s="35">
        <v>11758</v>
      </c>
      <c r="F4" s="36">
        <f>E4/E$7</f>
        <v>1.1118361077796044</v>
      </c>
      <c r="G4" s="37" t="s">
        <v>22</v>
      </c>
      <c r="H4" s="93"/>
      <c r="I4" s="93"/>
      <c r="J4" s="75"/>
      <c r="K4" s="94"/>
      <c r="L4" s="2">
        <f t="shared" ref="L4:L20" si="0">(E4/1000)*3</f>
        <v>35.274000000000001</v>
      </c>
      <c r="M4" s="38">
        <f t="shared" ref="M4:M20" si="1">L4*D4</f>
        <v>1311.84006</v>
      </c>
      <c r="N4" s="39"/>
      <c r="O4" s="40"/>
      <c r="P4" s="40"/>
      <c r="Q4" s="40"/>
      <c r="R4" s="41"/>
    </row>
    <row r="5" spans="1:18" ht="17.100000000000001" customHeight="1" x14ac:dyDescent="0.25">
      <c r="A5" s="78"/>
      <c r="B5" s="78"/>
      <c r="C5" s="75" t="s">
        <v>15</v>
      </c>
      <c r="D5" s="76">
        <v>12.88</v>
      </c>
      <c r="E5" s="35">
        <v>11523</v>
      </c>
      <c r="F5" s="36">
        <f>E5/E$7</f>
        <v>1.0896145152189471</v>
      </c>
      <c r="G5" s="37" t="s">
        <v>22</v>
      </c>
      <c r="H5" s="93"/>
      <c r="I5" s="93"/>
      <c r="J5" s="75"/>
      <c r="K5" s="94"/>
      <c r="L5" s="2">
        <f t="shared" si="0"/>
        <v>34.569000000000003</v>
      </c>
      <c r="M5" s="38">
        <f t="shared" si="1"/>
        <v>445.24872000000005</v>
      </c>
      <c r="N5" s="39"/>
      <c r="O5" s="40"/>
      <c r="P5" s="40"/>
      <c r="Q5" s="40"/>
      <c r="R5" s="41"/>
    </row>
    <row r="6" spans="1:18" ht="17.100000000000001" customHeight="1" x14ac:dyDescent="0.25">
      <c r="A6" s="78"/>
      <c r="B6" s="78"/>
      <c r="C6" s="75" t="s">
        <v>16</v>
      </c>
      <c r="D6" s="76">
        <v>13.85</v>
      </c>
      <c r="E6" s="35">
        <v>10436</v>
      </c>
      <c r="F6" s="36">
        <f t="shared" ref="F6" si="2">E6/E$7</f>
        <v>0.98682782962986482</v>
      </c>
      <c r="G6" s="37" t="s">
        <v>22</v>
      </c>
      <c r="H6" s="93"/>
      <c r="I6" s="93"/>
      <c r="J6" s="75"/>
      <c r="K6" s="94"/>
      <c r="L6" s="2">
        <f t="shared" si="0"/>
        <v>31.308</v>
      </c>
      <c r="M6" s="38">
        <f t="shared" si="1"/>
        <v>433.61579999999998</v>
      </c>
      <c r="N6" s="39"/>
      <c r="O6" s="40"/>
      <c r="P6" s="40"/>
      <c r="Q6" s="40"/>
      <c r="R6" s="41"/>
    </row>
    <row r="7" spans="1:18" ht="17.100000000000001" customHeight="1" x14ac:dyDescent="0.25">
      <c r="A7" s="78"/>
      <c r="B7" s="78"/>
      <c r="C7" s="4" t="s">
        <v>1</v>
      </c>
      <c r="D7" s="42">
        <f>SUM(D3:D6)</f>
        <v>96.779999999999987</v>
      </c>
      <c r="E7" s="43">
        <f>((D3*E3)+(D4*E4)+(D5*E5)+(D6*E6))/D7</f>
        <v>10575.299648687746</v>
      </c>
      <c r="F7" s="4"/>
      <c r="G7" s="4"/>
      <c r="H7" s="93"/>
      <c r="I7" s="93"/>
      <c r="J7" s="4"/>
      <c r="K7" s="94"/>
      <c r="L7" s="40"/>
      <c r="M7" s="44"/>
      <c r="N7" s="39"/>
      <c r="O7" s="40"/>
      <c r="P7" s="40"/>
      <c r="Q7" s="40"/>
      <c r="R7" s="41"/>
    </row>
    <row r="8" spans="1:18" ht="17.100000000000001" customHeight="1" x14ac:dyDescent="0.25">
      <c r="A8" s="78" t="s">
        <v>21</v>
      </c>
      <c r="B8" s="80" t="s">
        <v>43</v>
      </c>
      <c r="C8" s="75" t="s">
        <v>23</v>
      </c>
      <c r="D8" s="12">
        <v>2.33</v>
      </c>
      <c r="E8" s="43"/>
      <c r="F8" s="4"/>
      <c r="G8" s="4"/>
      <c r="H8" s="45"/>
      <c r="I8" s="45"/>
      <c r="J8" s="46"/>
      <c r="K8" s="45"/>
      <c r="L8" s="40"/>
      <c r="M8" s="44"/>
      <c r="N8" s="23">
        <f>N12*O8</f>
        <v>2359.7238301760399</v>
      </c>
      <c r="O8" s="7">
        <v>1.0884335010037085</v>
      </c>
      <c r="P8" s="8" t="s">
        <v>0</v>
      </c>
      <c r="Q8" s="5">
        <f>(N8*5.6)/1000</f>
        <v>13.214453448985823</v>
      </c>
      <c r="R8" s="24">
        <f>Q8*D8</f>
        <v>30.78967653613697</v>
      </c>
    </row>
    <row r="9" spans="1:18" ht="17.100000000000001" customHeight="1" x14ac:dyDescent="0.25">
      <c r="A9" s="78"/>
      <c r="B9" s="81"/>
      <c r="C9" s="75" t="s">
        <v>24</v>
      </c>
      <c r="D9" s="12">
        <v>30.94</v>
      </c>
      <c r="E9" s="43"/>
      <c r="F9" s="4"/>
      <c r="G9" s="4"/>
      <c r="H9" s="45"/>
      <c r="I9" s="45"/>
      <c r="J9" s="46"/>
      <c r="K9" s="45"/>
      <c r="L9" s="40"/>
      <c r="M9" s="44"/>
      <c r="N9" s="23">
        <f>O9*N12</f>
        <v>2402.3111347403328</v>
      </c>
      <c r="O9" s="7">
        <v>1.1080770916698952</v>
      </c>
      <c r="P9" s="8" t="s">
        <v>0</v>
      </c>
      <c r="Q9" s="5">
        <f t="shared" ref="Q9:Q11" si="3">(N9*5.6)/1000</f>
        <v>13.452942354545863</v>
      </c>
      <c r="R9" s="24">
        <f t="shared" ref="R9:R11" si="4">Q9*D9</f>
        <v>416.23403644964901</v>
      </c>
    </row>
    <row r="10" spans="1:18" ht="17.100000000000001" customHeight="1" x14ac:dyDescent="0.25">
      <c r="A10" s="78"/>
      <c r="B10" s="81"/>
      <c r="C10" s="75" t="s">
        <v>15</v>
      </c>
      <c r="D10" s="12">
        <v>10.25</v>
      </c>
      <c r="E10" s="43"/>
      <c r="F10" s="4"/>
      <c r="G10" s="4"/>
      <c r="H10" s="45"/>
      <c r="I10" s="45"/>
      <c r="J10" s="46"/>
      <c r="K10" s="45"/>
      <c r="L10" s="40"/>
      <c r="M10" s="44"/>
      <c r="N10" s="23">
        <f>N12*O10</f>
        <v>1826.4146298368282</v>
      </c>
      <c r="O10" s="7">
        <v>0.84244217243396136</v>
      </c>
      <c r="P10" s="8" t="s">
        <v>0</v>
      </c>
      <c r="Q10" s="5">
        <f t="shared" si="3"/>
        <v>10.227921927086237</v>
      </c>
      <c r="R10" s="24">
        <f t="shared" si="4"/>
        <v>104.83619975263393</v>
      </c>
    </row>
    <row r="11" spans="1:18" ht="17.100000000000001" customHeight="1" x14ac:dyDescent="0.25">
      <c r="A11" s="78"/>
      <c r="B11" s="81"/>
      <c r="C11" s="75" t="s">
        <v>16</v>
      </c>
      <c r="D11" s="12">
        <v>9.92</v>
      </c>
      <c r="E11" s="43"/>
      <c r="F11" s="4"/>
      <c r="G11" s="4"/>
      <c r="H11" s="45"/>
      <c r="I11" s="45"/>
      <c r="J11" s="46"/>
      <c r="K11" s="45"/>
      <c r="L11" s="40"/>
      <c r="M11" s="44"/>
      <c r="N11" s="23">
        <f>N12*O11</f>
        <v>1745.1115938504511</v>
      </c>
      <c r="O11" s="7">
        <v>0.80494077207124126</v>
      </c>
      <c r="P11" s="8" t="s">
        <v>0</v>
      </c>
      <c r="Q11" s="5">
        <f t="shared" si="3"/>
        <v>9.7726249255625266</v>
      </c>
      <c r="R11" s="24">
        <f t="shared" si="4"/>
        <v>96.944439261580257</v>
      </c>
    </row>
    <row r="12" spans="1:18" ht="17.100000000000001" customHeight="1" x14ac:dyDescent="0.25">
      <c r="A12" s="78"/>
      <c r="B12" s="82"/>
      <c r="C12" s="4"/>
      <c r="D12" s="13">
        <f>SUM(D8:D11)</f>
        <v>53.440000000000005</v>
      </c>
      <c r="E12" s="43"/>
      <c r="F12" s="4"/>
      <c r="G12" s="4"/>
      <c r="H12" s="45"/>
      <c r="I12" s="45"/>
      <c r="J12" s="46"/>
      <c r="K12" s="45"/>
      <c r="L12" s="40"/>
      <c r="M12" s="44"/>
      <c r="N12" s="25">
        <v>2168</v>
      </c>
      <c r="O12" s="9"/>
      <c r="P12" s="9"/>
      <c r="Q12" s="10"/>
      <c r="R12" s="26"/>
    </row>
    <row r="13" spans="1:18" ht="17.100000000000001" customHeight="1" x14ac:dyDescent="0.25">
      <c r="A13" s="78" t="s">
        <v>21</v>
      </c>
      <c r="B13" s="80" t="s">
        <v>48</v>
      </c>
      <c r="C13" s="75" t="s">
        <v>23</v>
      </c>
      <c r="D13" s="27">
        <v>32.86</v>
      </c>
      <c r="E13" s="43"/>
      <c r="F13" s="4"/>
      <c r="G13" s="4"/>
      <c r="H13" s="45"/>
      <c r="I13" s="45"/>
      <c r="J13" s="46"/>
      <c r="K13" s="45"/>
      <c r="L13" s="40"/>
      <c r="M13" s="44"/>
      <c r="N13" s="28">
        <v>1942.1129968019841</v>
      </c>
      <c r="O13" s="27">
        <v>0.89128636842679398</v>
      </c>
      <c r="P13" s="29" t="s">
        <v>49</v>
      </c>
      <c r="Q13" s="30">
        <v>7.7684519872079365</v>
      </c>
      <c r="R13" s="31">
        <v>255.27133229965278</v>
      </c>
    </row>
    <row r="14" spans="1:18" ht="17.100000000000001" customHeight="1" x14ac:dyDescent="0.25">
      <c r="A14" s="78"/>
      <c r="B14" s="81"/>
      <c r="C14" s="75" t="s">
        <v>24</v>
      </c>
      <c r="D14" s="27">
        <v>70.05</v>
      </c>
      <c r="E14" s="43"/>
      <c r="F14" s="4"/>
      <c r="G14" s="4"/>
      <c r="H14" s="45"/>
      <c r="I14" s="45"/>
      <c r="J14" s="46"/>
      <c r="K14" s="45"/>
      <c r="L14" s="40"/>
      <c r="M14" s="44"/>
      <c r="N14" s="28">
        <v>2244.09128706924</v>
      </c>
      <c r="O14" s="27">
        <v>1.0298720913580726</v>
      </c>
      <c r="P14" s="29" t="s">
        <v>49</v>
      </c>
      <c r="Q14" s="30">
        <v>8.97636514827696</v>
      </c>
      <c r="R14" s="31">
        <v>628.79437863680107</v>
      </c>
    </row>
    <row r="15" spans="1:18" ht="17.100000000000001" customHeight="1" x14ac:dyDescent="0.25">
      <c r="A15" s="78"/>
      <c r="B15" s="81"/>
      <c r="C15" s="75" t="s">
        <v>15</v>
      </c>
      <c r="D15" s="27">
        <v>12.88</v>
      </c>
      <c r="E15" s="43"/>
      <c r="F15" s="4"/>
      <c r="G15" s="4"/>
      <c r="H15" s="45"/>
      <c r="I15" s="45"/>
      <c r="J15" s="46"/>
      <c r="K15" s="45"/>
      <c r="L15" s="40"/>
      <c r="M15" s="44"/>
      <c r="N15" s="28">
        <v>2371.3575535774376</v>
      </c>
      <c r="O15" s="27">
        <v>1.0882779043494435</v>
      </c>
      <c r="P15" s="29" t="s">
        <v>49</v>
      </c>
      <c r="Q15" s="30">
        <v>9.4854302143097495</v>
      </c>
      <c r="R15" s="31">
        <v>122.17234116030959</v>
      </c>
    </row>
    <row r="16" spans="1:18" ht="17.100000000000001" customHeight="1" x14ac:dyDescent="0.25">
      <c r="A16" s="78"/>
      <c r="B16" s="81"/>
      <c r="C16" s="75" t="s">
        <v>16</v>
      </c>
      <c r="D16" s="27">
        <v>13.85</v>
      </c>
      <c r="E16" s="43"/>
      <c r="F16" s="4"/>
      <c r="G16" s="4"/>
      <c r="H16" s="45"/>
      <c r="I16" s="45"/>
      <c r="J16" s="46"/>
      <c r="K16" s="45"/>
      <c r="L16" s="40"/>
      <c r="M16" s="44"/>
      <c r="N16" s="28">
        <v>2232.9275794808023</v>
      </c>
      <c r="O16" s="27">
        <v>1.0247487744290051</v>
      </c>
      <c r="P16" s="29" t="s">
        <v>49</v>
      </c>
      <c r="Q16" s="30">
        <v>8.9317103179232085</v>
      </c>
      <c r="R16" s="31">
        <v>123.70418790323643</v>
      </c>
    </row>
    <row r="17" spans="1:18" ht="17.100000000000001" customHeight="1" x14ac:dyDescent="0.25">
      <c r="A17" s="78"/>
      <c r="B17" s="82"/>
      <c r="C17" s="4"/>
      <c r="D17" s="6">
        <f>SUM(D13:D16)</f>
        <v>129.63999999999999</v>
      </c>
      <c r="E17" s="43"/>
      <c r="F17" s="4"/>
      <c r="G17" s="4"/>
      <c r="H17" s="45"/>
      <c r="I17" s="45"/>
      <c r="J17" s="46"/>
      <c r="K17" s="45"/>
      <c r="L17" s="40"/>
      <c r="M17" s="44"/>
      <c r="N17" s="25">
        <v>2179</v>
      </c>
      <c r="O17" s="9"/>
      <c r="P17" s="9"/>
      <c r="Q17" s="10"/>
      <c r="R17" s="26"/>
    </row>
    <row r="18" spans="1:18" ht="17.100000000000001" customHeight="1" x14ac:dyDescent="0.25">
      <c r="A18" s="78" t="s">
        <v>21</v>
      </c>
      <c r="B18" s="78" t="s">
        <v>25</v>
      </c>
      <c r="C18" s="75" t="s">
        <v>24</v>
      </c>
      <c r="D18" s="76">
        <v>88.96</v>
      </c>
      <c r="E18" s="35">
        <v>8328</v>
      </c>
      <c r="F18" s="36">
        <f>E18/E21</f>
        <v>1.0193196848886765</v>
      </c>
      <c r="G18" s="37" t="s">
        <v>22</v>
      </c>
      <c r="H18" s="47"/>
      <c r="I18" s="47"/>
      <c r="J18" s="47"/>
      <c r="K18" s="47"/>
      <c r="L18" s="2">
        <f>(E18/1000)*3</f>
        <v>24.983999999999998</v>
      </c>
      <c r="M18" s="38">
        <f t="shared" si="1"/>
        <v>2222.5766399999998</v>
      </c>
      <c r="N18" s="35">
        <v>1352</v>
      </c>
      <c r="O18" s="37">
        <v>0.8261784329602051</v>
      </c>
      <c r="P18" s="75" t="s">
        <v>0</v>
      </c>
      <c r="Q18" s="2">
        <v>7.5712000000000002</v>
      </c>
      <c r="R18" s="48">
        <v>673.533952</v>
      </c>
    </row>
    <row r="19" spans="1:18" ht="17.100000000000001" customHeight="1" x14ac:dyDescent="0.25">
      <c r="A19" s="78"/>
      <c r="B19" s="78"/>
      <c r="C19" s="75" t="s">
        <v>15</v>
      </c>
      <c r="D19" s="76">
        <v>62.6</v>
      </c>
      <c r="E19" s="35">
        <v>8069</v>
      </c>
      <c r="F19" s="36">
        <f>E19/E21</f>
        <v>0.98761894060599564</v>
      </c>
      <c r="G19" s="37" t="s">
        <v>22</v>
      </c>
      <c r="H19" s="47"/>
      <c r="I19" s="47"/>
      <c r="J19" s="47"/>
      <c r="K19" s="47"/>
      <c r="L19" s="2">
        <f t="shared" si="0"/>
        <v>24.207000000000001</v>
      </c>
      <c r="M19" s="38">
        <f t="shared" si="1"/>
        <v>1515.3582000000001</v>
      </c>
      <c r="N19" s="35">
        <v>2133</v>
      </c>
      <c r="O19" s="37">
        <v>1.3034309153136965</v>
      </c>
      <c r="P19" s="75" t="s">
        <v>0</v>
      </c>
      <c r="Q19" s="2">
        <v>11.944799999999999</v>
      </c>
      <c r="R19" s="48">
        <v>747.74447999999995</v>
      </c>
    </row>
    <row r="20" spans="1:18" ht="17.100000000000001" customHeight="1" x14ac:dyDescent="0.25">
      <c r="A20" s="78"/>
      <c r="B20" s="78"/>
      <c r="C20" s="75" t="s">
        <v>16</v>
      </c>
      <c r="D20" s="76">
        <v>17.28</v>
      </c>
      <c r="E20" s="35">
        <v>7724</v>
      </c>
      <c r="F20" s="36">
        <f>E20/E21</f>
        <v>0.94539208046111167</v>
      </c>
      <c r="G20" s="37" t="s">
        <v>22</v>
      </c>
      <c r="H20" s="47"/>
      <c r="I20" s="47"/>
      <c r="J20" s="47"/>
      <c r="K20" s="47"/>
      <c r="L20" s="2">
        <f t="shared" si="0"/>
        <v>23.172000000000001</v>
      </c>
      <c r="M20" s="38">
        <f t="shared" si="1"/>
        <v>400.41216000000003</v>
      </c>
      <c r="N20" s="35">
        <v>1302</v>
      </c>
      <c r="O20" s="37">
        <v>0.79562449683002001</v>
      </c>
      <c r="P20" s="75" t="s">
        <v>0</v>
      </c>
      <c r="Q20" s="2">
        <v>7.2911999999999999</v>
      </c>
      <c r="R20" s="48">
        <v>125.99193600000001</v>
      </c>
    </row>
    <row r="21" spans="1:18" ht="17.100000000000001" customHeight="1" x14ac:dyDescent="0.25">
      <c r="A21" s="78"/>
      <c r="B21" s="78"/>
      <c r="C21" s="4" t="s">
        <v>1</v>
      </c>
      <c r="D21" s="42">
        <f>SUM(D18:D20)</f>
        <v>168.84</v>
      </c>
      <c r="E21" s="43">
        <f>((D18*E18)+(D19*E19)+(D20*E20))/D21</f>
        <v>8170.1551764984597</v>
      </c>
      <c r="F21" s="4"/>
      <c r="G21" s="4"/>
      <c r="H21" s="47"/>
      <c r="I21" s="47"/>
      <c r="J21" s="47"/>
      <c r="K21" s="47"/>
      <c r="L21" s="40"/>
      <c r="M21" s="44"/>
      <c r="N21" s="43">
        <v>1636.4503672115613</v>
      </c>
      <c r="O21" s="4"/>
      <c r="P21" s="4"/>
      <c r="Q21" s="4"/>
      <c r="R21" s="22"/>
    </row>
    <row r="22" spans="1:18" ht="17.100000000000001" customHeight="1" x14ac:dyDescent="0.25">
      <c r="A22" s="78" t="s">
        <v>21</v>
      </c>
      <c r="B22" s="78" t="s">
        <v>26</v>
      </c>
      <c r="C22" s="75" t="s">
        <v>24</v>
      </c>
      <c r="D22" s="76">
        <v>65.95</v>
      </c>
      <c r="E22" s="35">
        <v>4156</v>
      </c>
      <c r="F22" s="36">
        <f>E22/$E$25</f>
        <v>0.99480868970199576</v>
      </c>
      <c r="G22" s="37" t="s">
        <v>0</v>
      </c>
      <c r="H22" s="47"/>
      <c r="I22" s="47"/>
      <c r="J22" s="47"/>
      <c r="K22" s="47"/>
      <c r="L22" s="2">
        <f>(E22/1000)*5.6</f>
        <v>23.273599999999998</v>
      </c>
      <c r="M22" s="38">
        <f>L22*D22</f>
        <v>1534.89392</v>
      </c>
      <c r="N22" s="21"/>
      <c r="O22" s="11"/>
      <c r="P22" s="4"/>
      <c r="Q22" s="50"/>
      <c r="R22" s="64"/>
    </row>
    <row r="23" spans="1:18" ht="17.100000000000001" customHeight="1" x14ac:dyDescent="0.25">
      <c r="A23" s="78"/>
      <c r="B23" s="78"/>
      <c r="C23" s="75" t="s">
        <v>15</v>
      </c>
      <c r="D23" s="76">
        <v>7.79</v>
      </c>
      <c r="E23" s="35">
        <v>4339</v>
      </c>
      <c r="F23" s="36">
        <f t="shared" ref="F23:F24" si="5">E23/$E$25</f>
        <v>1.0386128259424832</v>
      </c>
      <c r="G23" s="37" t="s">
        <v>0</v>
      </c>
      <c r="H23" s="47"/>
      <c r="I23" s="47"/>
      <c r="J23" s="47"/>
      <c r="K23" s="47"/>
      <c r="L23" s="2">
        <f t="shared" ref="L23:L31" si="6">(E23/1000)*5.6</f>
        <v>24.298400000000001</v>
      </c>
      <c r="M23" s="38">
        <f t="shared" ref="M23:M31" si="7">L23*D23</f>
        <v>189.284536</v>
      </c>
      <c r="N23" s="21"/>
      <c r="O23" s="4"/>
      <c r="P23" s="4"/>
      <c r="Q23" s="50"/>
      <c r="R23" s="64"/>
    </row>
    <row r="24" spans="1:18" ht="17.100000000000001" customHeight="1" x14ac:dyDescent="0.25">
      <c r="A24" s="78"/>
      <c r="B24" s="78"/>
      <c r="C24" s="75" t="s">
        <v>16</v>
      </c>
      <c r="D24" s="76">
        <v>2.11</v>
      </c>
      <c r="E24" s="35">
        <v>4260</v>
      </c>
      <c r="F24" s="36">
        <f t="shared" si="5"/>
        <v>1.0197028436310158</v>
      </c>
      <c r="G24" s="37" t="s">
        <v>0</v>
      </c>
      <c r="H24" s="47"/>
      <c r="I24" s="47"/>
      <c r="J24" s="47"/>
      <c r="K24" s="47"/>
      <c r="L24" s="2">
        <f t="shared" si="6"/>
        <v>23.855999999999998</v>
      </c>
      <c r="M24" s="38">
        <f t="shared" si="7"/>
        <v>50.336159999999992</v>
      </c>
      <c r="N24" s="43"/>
      <c r="O24" s="11"/>
      <c r="P24" s="4"/>
      <c r="Q24" s="50"/>
      <c r="R24" s="64"/>
    </row>
    <row r="25" spans="1:18" ht="17.100000000000001" customHeight="1" x14ac:dyDescent="0.25">
      <c r="A25" s="78"/>
      <c r="B25" s="78"/>
      <c r="C25" s="4" t="s">
        <v>1</v>
      </c>
      <c r="D25" s="42">
        <f>SUM(D22:D24)</f>
        <v>75.850000000000009</v>
      </c>
      <c r="E25" s="43">
        <f>((D22*E22)+(D23*E23)+(D24*E24))/D25</f>
        <v>4177.6876730388922</v>
      </c>
      <c r="F25" s="4"/>
      <c r="G25" s="4"/>
      <c r="H25" s="47"/>
      <c r="I25" s="47"/>
      <c r="J25" s="47"/>
      <c r="K25" s="47"/>
      <c r="L25" s="50"/>
      <c r="M25" s="44"/>
      <c r="N25" s="43"/>
      <c r="O25" s="4"/>
      <c r="P25" s="4"/>
      <c r="Q25" s="4"/>
      <c r="R25" s="22"/>
    </row>
    <row r="26" spans="1:18" ht="17.100000000000001" customHeight="1" x14ac:dyDescent="0.3">
      <c r="A26" s="84" t="s">
        <v>21</v>
      </c>
      <c r="B26" s="85" t="s">
        <v>50</v>
      </c>
      <c r="C26" s="71" t="s">
        <v>24</v>
      </c>
      <c r="D26" s="72">
        <v>35.1</v>
      </c>
      <c r="E26" s="43"/>
      <c r="F26" s="4"/>
      <c r="G26" s="4"/>
      <c r="H26" s="47"/>
      <c r="I26" s="47"/>
      <c r="J26" s="47"/>
      <c r="K26" s="47"/>
      <c r="L26" s="50"/>
      <c r="M26" s="44"/>
      <c r="N26" s="59">
        <v>2048</v>
      </c>
      <c r="O26" s="55">
        <v>0.99581917421859401</v>
      </c>
      <c r="P26" s="56" t="s">
        <v>49</v>
      </c>
      <c r="Q26" s="57">
        <v>8.1920000000000002</v>
      </c>
      <c r="R26" s="74">
        <v>287.53919999999999</v>
      </c>
    </row>
    <row r="27" spans="1:18" ht="17.100000000000001" customHeight="1" x14ac:dyDescent="0.3">
      <c r="A27" s="84"/>
      <c r="B27" s="86"/>
      <c r="C27" s="71" t="s">
        <v>16</v>
      </c>
      <c r="D27" s="72">
        <v>2.09</v>
      </c>
      <c r="E27" s="43"/>
      <c r="F27" s="4"/>
      <c r="G27" s="4"/>
      <c r="H27" s="47"/>
      <c r="I27" s="47"/>
      <c r="J27" s="47"/>
      <c r="K27" s="47"/>
      <c r="L27" s="50"/>
      <c r="M27" s="44"/>
      <c r="N27" s="59">
        <v>2201</v>
      </c>
      <c r="O27" s="55">
        <v>1.0702138683862916</v>
      </c>
      <c r="P27" s="56" t="s">
        <v>49</v>
      </c>
      <c r="Q27" s="57">
        <v>8.8040000000000003</v>
      </c>
      <c r="R27" s="74">
        <v>18.400359999999999</v>
      </c>
    </row>
    <row r="28" spans="1:18" ht="17.100000000000001" customHeight="1" x14ac:dyDescent="0.3">
      <c r="A28" s="84"/>
      <c r="B28" s="87"/>
      <c r="C28" s="73" t="s">
        <v>1</v>
      </c>
      <c r="D28" s="6">
        <f>SUM(D26:D27)</f>
        <v>37.19</v>
      </c>
      <c r="E28" s="43"/>
      <c r="F28" s="4"/>
      <c r="G28" s="4"/>
      <c r="H28" s="47"/>
      <c r="I28" s="47"/>
      <c r="J28" s="47"/>
      <c r="K28" s="47"/>
      <c r="L28" s="50"/>
      <c r="M28" s="44"/>
      <c r="N28" s="43">
        <v>2056.598279107287</v>
      </c>
      <c r="O28" s="4"/>
      <c r="P28" s="4"/>
      <c r="Q28" s="4"/>
      <c r="R28" s="22"/>
    </row>
    <row r="29" spans="1:18" ht="17.100000000000001" customHeight="1" x14ac:dyDescent="0.25">
      <c r="A29" s="78" t="s">
        <v>21</v>
      </c>
      <c r="B29" s="78" t="s">
        <v>27</v>
      </c>
      <c r="C29" s="75" t="s">
        <v>28</v>
      </c>
      <c r="D29" s="76">
        <v>19.8</v>
      </c>
      <c r="E29" s="35">
        <v>5097</v>
      </c>
      <c r="F29" s="36">
        <f>E29/$E$32</f>
        <v>0.97968025871183728</v>
      </c>
      <c r="G29" s="37" t="s">
        <v>0</v>
      </c>
      <c r="H29" s="47"/>
      <c r="I29" s="47"/>
      <c r="J29" s="47"/>
      <c r="K29" s="47"/>
      <c r="L29" s="2">
        <f t="shared" si="6"/>
        <v>28.543199999999999</v>
      </c>
      <c r="M29" s="38">
        <f t="shared" si="7"/>
        <v>565.15535999999997</v>
      </c>
      <c r="N29" s="51"/>
      <c r="O29" s="32"/>
      <c r="P29" s="32"/>
      <c r="Q29" s="32"/>
      <c r="R29" s="52"/>
    </row>
    <row r="30" spans="1:18" ht="17.100000000000001" customHeight="1" x14ac:dyDescent="0.25">
      <c r="A30" s="78"/>
      <c r="B30" s="78"/>
      <c r="C30" s="75" t="s">
        <v>15</v>
      </c>
      <c r="D30" s="76">
        <v>39.71</v>
      </c>
      <c r="E30" s="35">
        <v>5363</v>
      </c>
      <c r="F30" s="36">
        <f t="shared" ref="F30:F31" si="8">E30/$E$32</f>
        <v>1.0308073822781212</v>
      </c>
      <c r="G30" s="37" t="s">
        <v>0</v>
      </c>
      <c r="H30" s="47"/>
      <c r="I30" s="47"/>
      <c r="J30" s="47"/>
      <c r="K30" s="47"/>
      <c r="L30" s="2">
        <f t="shared" si="6"/>
        <v>30.032800000000002</v>
      </c>
      <c r="M30" s="38">
        <f t="shared" si="7"/>
        <v>1192.602488</v>
      </c>
      <c r="N30" s="53"/>
      <c r="O30" s="32"/>
      <c r="P30" s="32"/>
      <c r="Q30" s="32"/>
      <c r="R30" s="52"/>
    </row>
    <row r="31" spans="1:18" ht="17.100000000000001" customHeight="1" x14ac:dyDescent="0.25">
      <c r="A31" s="78"/>
      <c r="B31" s="78"/>
      <c r="C31" s="75" t="s">
        <v>16</v>
      </c>
      <c r="D31" s="76">
        <v>12.8</v>
      </c>
      <c r="E31" s="35">
        <v>4869</v>
      </c>
      <c r="F31" s="36">
        <f t="shared" si="8"/>
        <v>0.93585700994073684</v>
      </c>
      <c r="G31" s="37" t="s">
        <v>0</v>
      </c>
      <c r="H31" s="47"/>
      <c r="I31" s="47"/>
      <c r="J31" s="47"/>
      <c r="K31" s="47"/>
      <c r="L31" s="2">
        <f t="shared" si="6"/>
        <v>27.266399999999997</v>
      </c>
      <c r="M31" s="38">
        <f t="shared" si="7"/>
        <v>349.00991999999997</v>
      </c>
      <c r="N31" s="53"/>
      <c r="O31" s="32"/>
      <c r="P31" s="32"/>
      <c r="Q31" s="32"/>
      <c r="R31" s="52"/>
    </row>
    <row r="32" spans="1:18" ht="17.100000000000001" customHeight="1" x14ac:dyDescent="0.25">
      <c r="A32" s="78"/>
      <c r="B32" s="78"/>
      <c r="C32" s="4" t="s">
        <v>1</v>
      </c>
      <c r="D32" s="42">
        <f>SUM(D29:D31)</f>
        <v>72.31</v>
      </c>
      <c r="E32" s="43">
        <f>((D29*E29)+(D30*E30)+(D31*E31))/D32</f>
        <v>5202.7178813442124</v>
      </c>
      <c r="F32" s="4"/>
      <c r="G32" s="4"/>
      <c r="H32" s="47"/>
      <c r="I32" s="47"/>
      <c r="J32" s="47"/>
      <c r="K32" s="47"/>
      <c r="L32" s="50"/>
      <c r="M32" s="44"/>
      <c r="N32" s="39"/>
      <c r="O32" s="40"/>
      <c r="P32" s="40"/>
      <c r="Q32" s="40"/>
      <c r="R32" s="41"/>
    </row>
    <row r="33" spans="1:18" ht="17.100000000000001" customHeight="1" x14ac:dyDescent="0.25">
      <c r="A33" s="78" t="s">
        <v>21</v>
      </c>
      <c r="B33" s="83" t="s">
        <v>44</v>
      </c>
      <c r="C33" s="75" t="s">
        <v>14</v>
      </c>
      <c r="D33" s="75">
        <v>38.58</v>
      </c>
      <c r="E33" s="43"/>
      <c r="F33" s="4"/>
      <c r="G33" s="4"/>
      <c r="H33" s="47"/>
      <c r="I33" s="47"/>
      <c r="J33" s="47"/>
      <c r="K33" s="47"/>
      <c r="L33" s="50"/>
      <c r="M33" s="44"/>
      <c r="N33" s="54">
        <v>4387</v>
      </c>
      <c r="O33" s="55">
        <v>1.0063927672060382</v>
      </c>
      <c r="P33" s="56" t="s">
        <v>0</v>
      </c>
      <c r="Q33" s="57">
        <v>24.567199999999996</v>
      </c>
      <c r="R33" s="58">
        <v>947.80257599999982</v>
      </c>
    </row>
    <row r="34" spans="1:18" ht="17.100000000000001" customHeight="1" x14ac:dyDescent="0.25">
      <c r="A34" s="78"/>
      <c r="B34" s="83"/>
      <c r="C34" s="75" t="s">
        <v>13</v>
      </c>
      <c r="D34" s="75">
        <v>5.62</v>
      </c>
      <c r="E34" s="43"/>
      <c r="F34" s="4"/>
      <c r="G34" s="4"/>
      <c r="H34" s="47"/>
      <c r="I34" s="47"/>
      <c r="J34" s="47"/>
      <c r="K34" s="47"/>
      <c r="L34" s="50"/>
      <c r="M34" s="44"/>
      <c r="N34" s="54">
        <v>4240</v>
      </c>
      <c r="O34" s="55">
        <v>0.97267046568352</v>
      </c>
      <c r="P34" s="56" t="s">
        <v>0</v>
      </c>
      <c r="Q34" s="57">
        <v>23.744</v>
      </c>
      <c r="R34" s="58">
        <v>133.44128000000001</v>
      </c>
    </row>
    <row r="35" spans="1:18" ht="17.100000000000001" customHeight="1" x14ac:dyDescent="0.25">
      <c r="A35" s="78"/>
      <c r="B35" s="83"/>
      <c r="C35" s="75" t="s">
        <v>15</v>
      </c>
      <c r="D35" s="75">
        <v>36.43</v>
      </c>
      <c r="E35" s="43"/>
      <c r="F35" s="4"/>
      <c r="G35" s="4"/>
      <c r="H35" s="47"/>
      <c r="I35" s="47"/>
      <c r="J35" s="47"/>
      <c r="K35" s="47"/>
      <c r="L35" s="50"/>
      <c r="M35" s="44"/>
      <c r="N35" s="54">
        <v>4348</v>
      </c>
      <c r="O35" s="55">
        <v>0.99744603414904365</v>
      </c>
      <c r="P35" s="56" t="s">
        <v>0</v>
      </c>
      <c r="Q35" s="57">
        <v>24.348800000000001</v>
      </c>
      <c r="R35" s="58">
        <v>887.02678400000002</v>
      </c>
    </row>
    <row r="36" spans="1:18" ht="17.100000000000001" customHeight="1" x14ac:dyDescent="0.25">
      <c r="A36" s="78"/>
      <c r="B36" s="83"/>
      <c r="C36" s="4" t="s">
        <v>1</v>
      </c>
      <c r="D36" s="11">
        <f>SUM(D33:D35)</f>
        <v>80.63</v>
      </c>
      <c r="E36" s="43"/>
      <c r="F36" s="4"/>
      <c r="G36" s="4"/>
      <c r="H36" s="47"/>
      <c r="I36" s="47"/>
      <c r="J36" s="47"/>
      <c r="K36" s="47"/>
      <c r="L36" s="50"/>
      <c r="M36" s="44"/>
      <c r="N36" s="43">
        <v>4359.1330770184795</v>
      </c>
      <c r="O36" s="88" t="s">
        <v>45</v>
      </c>
      <c r="P36" s="89"/>
      <c r="Q36" s="90"/>
      <c r="R36" s="22"/>
    </row>
    <row r="37" spans="1:18" ht="17.100000000000001" customHeight="1" x14ac:dyDescent="0.25">
      <c r="A37" s="78" t="s">
        <v>21</v>
      </c>
      <c r="B37" s="78" t="s">
        <v>46</v>
      </c>
      <c r="C37" s="75" t="s">
        <v>28</v>
      </c>
      <c r="D37" s="76">
        <v>67.010000000000005</v>
      </c>
      <c r="E37" s="35">
        <v>6866</v>
      </c>
      <c r="F37" s="36">
        <f>E37/$E$41</f>
        <v>1.0339582003716699</v>
      </c>
      <c r="G37" s="37" t="s">
        <v>22</v>
      </c>
      <c r="H37" s="47"/>
      <c r="I37" s="47"/>
      <c r="J37" s="47"/>
      <c r="K37" s="47"/>
      <c r="L37" s="2">
        <f t="shared" ref="L37:L40" si="9">(E37/1000)*3</f>
        <v>20.597999999999999</v>
      </c>
      <c r="M37" s="38">
        <f t="shared" ref="M37:M40" si="10">L37*D37</f>
        <v>1380.27198</v>
      </c>
      <c r="N37" s="49">
        <v>4171.9743373787296</v>
      </c>
      <c r="O37" s="37">
        <v>1.1455173908233744</v>
      </c>
      <c r="P37" s="75" t="s">
        <v>0</v>
      </c>
      <c r="Q37" s="2">
        <v>23.363056289320884</v>
      </c>
      <c r="R37" s="48">
        <v>1565.5584019473927</v>
      </c>
    </row>
    <row r="38" spans="1:18" ht="17.100000000000001" customHeight="1" x14ac:dyDescent="0.25">
      <c r="A38" s="78"/>
      <c r="B38" s="78"/>
      <c r="C38" s="75" t="s">
        <v>15</v>
      </c>
      <c r="D38" s="76">
        <v>54.01</v>
      </c>
      <c r="E38" s="35">
        <v>6169</v>
      </c>
      <c r="F38" s="36">
        <f t="shared" ref="F38:F40" si="11">E38/$E$41</f>
        <v>0.9289962333371441</v>
      </c>
      <c r="G38" s="37" t="s">
        <v>22</v>
      </c>
      <c r="H38" s="47"/>
      <c r="I38" s="47"/>
      <c r="J38" s="47"/>
      <c r="K38" s="47"/>
      <c r="L38" s="2">
        <f>(E38/1000)*3</f>
        <v>18.506999999999998</v>
      </c>
      <c r="M38" s="38">
        <f t="shared" si="10"/>
        <v>999.56306999999981</v>
      </c>
      <c r="N38" s="49">
        <v>3570.6367368454248</v>
      </c>
      <c r="O38" s="37">
        <v>0.98040547414756307</v>
      </c>
      <c r="P38" s="75" t="s">
        <v>0</v>
      </c>
      <c r="Q38" s="2">
        <v>19.995565726334377</v>
      </c>
      <c r="R38" s="48">
        <v>1079.9605048793196</v>
      </c>
    </row>
    <row r="39" spans="1:18" ht="17.100000000000001" customHeight="1" x14ac:dyDescent="0.25">
      <c r="A39" s="78"/>
      <c r="B39" s="78"/>
      <c r="C39" s="75" t="s">
        <v>16</v>
      </c>
      <c r="D39" s="76">
        <v>14.89</v>
      </c>
      <c r="E39" s="35">
        <v>5101</v>
      </c>
      <c r="F39" s="36">
        <f>E39/$E$41</f>
        <v>0.76816498399299271</v>
      </c>
      <c r="G39" s="37" t="s">
        <v>22</v>
      </c>
      <c r="H39" s="47"/>
      <c r="I39" s="47"/>
      <c r="J39" s="47"/>
      <c r="K39" s="47"/>
      <c r="L39" s="2">
        <f t="shared" si="9"/>
        <v>15.303000000000001</v>
      </c>
      <c r="M39" s="38">
        <f t="shared" si="10"/>
        <v>227.86167000000003</v>
      </c>
      <c r="N39" s="49">
        <v>1940.0667319451002</v>
      </c>
      <c r="O39" s="37">
        <v>0.53269267763456896</v>
      </c>
      <c r="P39" s="75" t="s">
        <v>0</v>
      </c>
      <c r="Q39" s="2">
        <v>10.86437369889256</v>
      </c>
      <c r="R39" s="48">
        <v>161.77052437651022</v>
      </c>
    </row>
    <row r="40" spans="1:18" ht="17.100000000000001" customHeight="1" x14ac:dyDescent="0.25">
      <c r="A40" s="78"/>
      <c r="B40" s="78"/>
      <c r="C40" s="75" t="s">
        <v>19</v>
      </c>
      <c r="D40" s="76">
        <v>18.16</v>
      </c>
      <c r="E40" s="35">
        <v>8473</v>
      </c>
      <c r="F40" s="36">
        <f t="shared" si="11"/>
        <v>1.2759580296750885</v>
      </c>
      <c r="G40" s="37" t="s">
        <v>22</v>
      </c>
      <c r="H40" s="47"/>
      <c r="I40" s="47"/>
      <c r="J40" s="47"/>
      <c r="K40" s="47"/>
      <c r="L40" s="2">
        <f t="shared" si="9"/>
        <v>25.419000000000004</v>
      </c>
      <c r="M40" s="38">
        <f t="shared" si="10"/>
        <v>461.60904000000005</v>
      </c>
      <c r="N40" s="49">
        <v>3294.3745576712295</v>
      </c>
      <c r="O40" s="37">
        <v>0.90455094938803671</v>
      </c>
      <c r="P40" s="75" t="s">
        <v>0</v>
      </c>
      <c r="Q40" s="2">
        <v>18.448497522958885</v>
      </c>
      <c r="R40" s="48">
        <v>335.02471501693333</v>
      </c>
    </row>
    <row r="41" spans="1:18" ht="17.100000000000001" customHeight="1" x14ac:dyDescent="0.25">
      <c r="A41" s="78"/>
      <c r="B41" s="78"/>
      <c r="C41" s="4" t="s">
        <v>1</v>
      </c>
      <c r="D41" s="42">
        <f>SUM(D37:D40)</f>
        <v>154.07000000000002</v>
      </c>
      <c r="E41" s="43">
        <f>((D37*E37)+(D38*E38)+(D40*E40)+(D39*E39))/D41</f>
        <v>6640.5005516972797</v>
      </c>
      <c r="F41" s="4"/>
      <c r="G41" s="4"/>
      <c r="H41" s="47"/>
      <c r="I41" s="47"/>
      <c r="J41" s="47"/>
      <c r="K41" s="47"/>
      <c r="L41" s="50"/>
      <c r="M41" s="44"/>
      <c r="N41" s="43">
        <v>3642</v>
      </c>
      <c r="O41" s="4"/>
      <c r="P41" s="4"/>
      <c r="Q41" s="4"/>
      <c r="R41" s="22"/>
    </row>
    <row r="42" spans="1:18" ht="17.100000000000001" customHeight="1" x14ac:dyDescent="0.25">
      <c r="A42" s="78" t="s">
        <v>21</v>
      </c>
      <c r="B42" s="79" t="s">
        <v>47</v>
      </c>
      <c r="C42" s="75" t="s">
        <v>28</v>
      </c>
      <c r="D42" s="75">
        <v>57.71</v>
      </c>
      <c r="E42" s="43"/>
      <c r="F42" s="4"/>
      <c r="G42" s="4"/>
      <c r="H42" s="47"/>
      <c r="I42" s="47"/>
      <c r="J42" s="47"/>
      <c r="K42" s="47"/>
      <c r="L42" s="50"/>
      <c r="M42" s="44"/>
      <c r="N42" s="59">
        <v>5494.3834162609173</v>
      </c>
      <c r="O42" s="55">
        <v>1.1122233636155703</v>
      </c>
      <c r="P42" s="56" t="s">
        <v>0</v>
      </c>
      <c r="Q42" s="60">
        <v>30.768547131061137</v>
      </c>
      <c r="R42" s="58">
        <v>1775.6528549335383</v>
      </c>
    </row>
    <row r="43" spans="1:18" ht="17.100000000000001" customHeight="1" x14ac:dyDescent="0.25">
      <c r="A43" s="78"/>
      <c r="B43" s="79"/>
      <c r="C43" s="75" t="s">
        <v>13</v>
      </c>
      <c r="D43" s="75">
        <v>5.28</v>
      </c>
      <c r="E43" s="43"/>
      <c r="F43" s="4"/>
      <c r="G43" s="4"/>
      <c r="H43" s="47"/>
      <c r="I43" s="47"/>
      <c r="J43" s="47"/>
      <c r="K43" s="47"/>
      <c r="L43" s="50"/>
      <c r="M43" s="44"/>
      <c r="N43" s="59">
        <v>5083.1950285973135</v>
      </c>
      <c r="O43" s="55">
        <v>1.028986847894193</v>
      </c>
      <c r="P43" s="56" t="s">
        <v>0</v>
      </c>
      <c r="Q43" s="60">
        <v>28.465892160144953</v>
      </c>
      <c r="R43" s="58">
        <v>150.29991060556537</v>
      </c>
    </row>
    <row r="44" spans="1:18" ht="17.100000000000001" customHeight="1" x14ac:dyDescent="0.25">
      <c r="A44" s="78"/>
      <c r="B44" s="79"/>
      <c r="C44" s="75" t="s">
        <v>15</v>
      </c>
      <c r="D44" s="75">
        <v>1.77</v>
      </c>
      <c r="E44" s="43"/>
      <c r="F44" s="4"/>
      <c r="G44" s="4"/>
      <c r="H44" s="47"/>
      <c r="I44" s="47"/>
      <c r="J44" s="47"/>
      <c r="K44" s="47"/>
      <c r="L44" s="50"/>
      <c r="M44" s="44"/>
      <c r="N44" s="59">
        <v>4593.2225141635172</v>
      </c>
      <c r="O44" s="55">
        <v>0.92980212837318166</v>
      </c>
      <c r="P44" s="56" t="s">
        <v>0</v>
      </c>
      <c r="Q44" s="60">
        <v>25.722046079315696</v>
      </c>
      <c r="R44" s="58">
        <v>45.52802156038878</v>
      </c>
    </row>
    <row r="45" spans="1:18" ht="17.100000000000001" customHeight="1" x14ac:dyDescent="0.25">
      <c r="A45" s="78"/>
      <c r="B45" s="79"/>
      <c r="C45" s="75" t="s">
        <v>16</v>
      </c>
      <c r="D45" s="75">
        <v>14.05</v>
      </c>
      <c r="E45" s="43"/>
      <c r="F45" s="4"/>
      <c r="G45" s="4"/>
      <c r="H45" s="47"/>
      <c r="I45" s="47"/>
      <c r="J45" s="47"/>
      <c r="K45" s="47"/>
      <c r="L45" s="50"/>
      <c r="M45" s="44"/>
      <c r="N45" s="59">
        <v>2652.7586794675576</v>
      </c>
      <c r="O45" s="55">
        <v>0.53699568410274445</v>
      </c>
      <c r="P45" s="56" t="s">
        <v>0</v>
      </c>
      <c r="Q45" s="60">
        <v>14.855448605018323</v>
      </c>
      <c r="R45" s="58">
        <v>208.71905290050745</v>
      </c>
    </row>
    <row r="46" spans="1:18" ht="17.100000000000001" customHeight="1" x14ac:dyDescent="0.25">
      <c r="A46" s="78"/>
      <c r="B46" s="79"/>
      <c r="C46" s="4" t="s">
        <v>1</v>
      </c>
      <c r="D46" s="11">
        <f>SUM(D42:D45)</f>
        <v>78.81</v>
      </c>
      <c r="E46" s="43"/>
      <c r="F46" s="4"/>
      <c r="G46" s="4"/>
      <c r="H46" s="47"/>
      <c r="I46" s="47"/>
      <c r="J46" s="47"/>
      <c r="K46" s="47"/>
      <c r="L46" s="50"/>
      <c r="M46" s="44"/>
      <c r="N46" s="43">
        <v>4940</v>
      </c>
      <c r="O46" s="4"/>
      <c r="P46" s="4"/>
      <c r="Q46" s="4"/>
      <c r="R46" s="22"/>
    </row>
    <row r="47" spans="1:18" ht="17.100000000000001" customHeight="1" x14ac:dyDescent="0.25">
      <c r="A47" s="78" t="s">
        <v>21</v>
      </c>
      <c r="B47" s="78" t="s">
        <v>29</v>
      </c>
      <c r="C47" s="1" t="s">
        <v>13</v>
      </c>
      <c r="D47" s="14">
        <v>3.81</v>
      </c>
      <c r="E47" s="35">
        <v>4802</v>
      </c>
      <c r="F47" s="36">
        <f>E47/$E$50</f>
        <v>1.046382372722122</v>
      </c>
      <c r="G47" s="37" t="s">
        <v>0</v>
      </c>
      <c r="H47" s="47"/>
      <c r="I47" s="47"/>
      <c r="J47" s="47"/>
      <c r="K47" s="47"/>
      <c r="L47" s="2">
        <f t="shared" ref="L47:L49" si="12">(E47/1000)*5.6</f>
        <v>26.891199999999998</v>
      </c>
      <c r="M47" s="38">
        <f t="shared" ref="M47:M49" si="13">L47*D47</f>
        <v>102.45547199999999</v>
      </c>
      <c r="N47" s="35">
        <v>8388</v>
      </c>
      <c r="O47" s="37">
        <v>1.045957410945531</v>
      </c>
      <c r="P47" s="75" t="s">
        <v>22</v>
      </c>
      <c r="Q47" s="3">
        <v>25.164000000000001</v>
      </c>
      <c r="R47" s="48">
        <v>2269.2895200000003</v>
      </c>
    </row>
    <row r="48" spans="1:18" ht="17.100000000000001" customHeight="1" x14ac:dyDescent="0.25">
      <c r="A48" s="78"/>
      <c r="B48" s="78"/>
      <c r="C48" s="75" t="s">
        <v>28</v>
      </c>
      <c r="D48" s="76">
        <v>90.67</v>
      </c>
      <c r="E48" s="35">
        <v>4847</v>
      </c>
      <c r="F48" s="36">
        <f t="shared" ref="F48:F49" si="14">E48/$E$50</f>
        <v>1.0561881217376354</v>
      </c>
      <c r="G48" s="37" t="s">
        <v>0</v>
      </c>
      <c r="H48" s="47"/>
      <c r="I48" s="47"/>
      <c r="J48" s="47"/>
      <c r="K48" s="47"/>
      <c r="L48" s="2">
        <f>(E48/1000)*5.6</f>
        <v>27.1432</v>
      </c>
      <c r="M48" s="38">
        <f t="shared" si="13"/>
        <v>2461.0739440000002</v>
      </c>
      <c r="N48" s="35">
        <v>9374</v>
      </c>
      <c r="O48" s="37">
        <v>1.1689085324515269</v>
      </c>
      <c r="P48" s="75" t="s">
        <v>22</v>
      </c>
      <c r="Q48" s="3">
        <v>28.122</v>
      </c>
      <c r="R48" s="48">
        <v>106.58238</v>
      </c>
    </row>
    <row r="49" spans="1:18" ht="17.100000000000001" customHeight="1" x14ac:dyDescent="0.25">
      <c r="A49" s="78"/>
      <c r="B49" s="78"/>
      <c r="C49" s="75" t="s">
        <v>15</v>
      </c>
      <c r="D49" s="76">
        <v>59.27</v>
      </c>
      <c r="E49" s="35">
        <v>4181</v>
      </c>
      <c r="F49" s="36">
        <f t="shared" si="14"/>
        <v>0.91106303630803664</v>
      </c>
      <c r="G49" s="37" t="s">
        <v>0</v>
      </c>
      <c r="H49" s="47"/>
      <c r="I49" s="47"/>
      <c r="J49" s="47"/>
      <c r="K49" s="47"/>
      <c r="L49" s="2">
        <f t="shared" si="12"/>
        <v>23.413599999999999</v>
      </c>
      <c r="M49" s="38">
        <f t="shared" si="13"/>
        <v>1387.724072</v>
      </c>
      <c r="N49" s="35">
        <v>7369</v>
      </c>
      <c r="O49" s="37">
        <v>0.91889129247229584</v>
      </c>
      <c r="P49" s="75" t="s">
        <v>22</v>
      </c>
      <c r="Q49" s="3">
        <v>22.106999999999999</v>
      </c>
      <c r="R49" s="48">
        <v>1304.09193</v>
      </c>
    </row>
    <row r="50" spans="1:18" ht="17.100000000000001" customHeight="1" x14ac:dyDescent="0.25">
      <c r="A50" s="78"/>
      <c r="B50" s="78"/>
      <c r="C50" s="4" t="s">
        <v>1</v>
      </c>
      <c r="D50" s="42">
        <f>SUM(D47:D49)</f>
        <v>153.75</v>
      </c>
      <c r="E50" s="43">
        <f>((D47*E47)+(D48*E48)+(D49*E49))/D50</f>
        <v>4589.1445853658533</v>
      </c>
      <c r="F50" s="4"/>
      <c r="G50" s="4"/>
      <c r="H50" s="47"/>
      <c r="I50" s="47"/>
      <c r="J50" s="47"/>
      <c r="K50" s="47"/>
      <c r="L50" s="40"/>
      <c r="M50" s="41"/>
      <c r="N50" s="43">
        <v>8019.4469796025105</v>
      </c>
      <c r="O50" s="4"/>
      <c r="P50" s="4"/>
      <c r="Q50" s="4"/>
      <c r="R50" s="22"/>
    </row>
    <row r="51" spans="1:18" ht="17.100000000000001" customHeight="1" x14ac:dyDescent="0.25">
      <c r="A51" s="80" t="s">
        <v>21</v>
      </c>
      <c r="B51" s="80" t="s">
        <v>32</v>
      </c>
      <c r="C51" s="75" t="s">
        <v>24</v>
      </c>
      <c r="D51" s="76">
        <v>75.05</v>
      </c>
      <c r="E51" s="16">
        <v>0.85</v>
      </c>
      <c r="F51" s="36">
        <f>E51/E53</f>
        <v>1.0142252186143215</v>
      </c>
      <c r="G51" s="37" t="s">
        <v>0</v>
      </c>
      <c r="H51" s="47"/>
      <c r="I51" s="47"/>
      <c r="J51" s="47"/>
      <c r="K51" s="47"/>
      <c r="L51" s="50"/>
      <c r="M51" s="44"/>
      <c r="N51" s="53"/>
      <c r="O51" s="32"/>
      <c r="P51" s="32"/>
      <c r="Q51" s="32"/>
      <c r="R51" s="52"/>
    </row>
    <row r="52" spans="1:18" ht="17.100000000000001" customHeight="1" x14ac:dyDescent="0.25">
      <c r="A52" s="81"/>
      <c r="B52" s="81"/>
      <c r="C52" s="75" t="s">
        <v>15</v>
      </c>
      <c r="D52" s="76">
        <v>18.61</v>
      </c>
      <c r="E52" s="17">
        <v>0.79</v>
      </c>
      <c r="F52" s="36">
        <f>E52/$E$53</f>
        <v>0.94263285024154597</v>
      </c>
      <c r="G52" s="37" t="s">
        <v>0</v>
      </c>
      <c r="H52" s="47"/>
      <c r="I52" s="47"/>
      <c r="J52" s="47"/>
      <c r="K52" s="47"/>
      <c r="L52" s="50"/>
      <c r="M52" s="44"/>
      <c r="N52" s="53"/>
      <c r="O52" s="32"/>
      <c r="P52" s="32"/>
      <c r="Q52" s="32"/>
      <c r="R52" s="52"/>
    </row>
    <row r="53" spans="1:18" ht="17.100000000000001" customHeight="1" x14ac:dyDescent="0.25">
      <c r="A53" s="82"/>
      <c r="B53" s="82"/>
      <c r="C53" s="4" t="s">
        <v>1</v>
      </c>
      <c r="D53" s="42">
        <f>SUM(D51:D52)</f>
        <v>93.66</v>
      </c>
      <c r="E53" s="61">
        <f>((D51*E51)+(D52*E52))/D53</f>
        <v>0.83807815502882765</v>
      </c>
      <c r="F53" s="62" t="s">
        <v>33</v>
      </c>
      <c r="G53" s="4"/>
      <c r="H53" s="47"/>
      <c r="I53" s="47"/>
      <c r="J53" s="47"/>
      <c r="K53" s="47"/>
      <c r="L53" s="40"/>
      <c r="M53" s="41"/>
      <c r="N53" s="39"/>
      <c r="O53" s="40"/>
      <c r="P53" s="40"/>
      <c r="Q53" s="40"/>
      <c r="R53" s="41"/>
    </row>
    <row r="54" spans="1:18" ht="17.100000000000001" customHeight="1" x14ac:dyDescent="0.25">
      <c r="A54" s="80" t="s">
        <v>21</v>
      </c>
      <c r="B54" s="80" t="s">
        <v>34</v>
      </c>
      <c r="C54" s="75" t="s">
        <v>24</v>
      </c>
      <c r="D54" s="76">
        <v>63.63</v>
      </c>
      <c r="E54" s="16">
        <v>0.71</v>
      </c>
      <c r="F54" s="36">
        <f>E54/E56</f>
        <v>1.0168970338611398</v>
      </c>
      <c r="G54" s="37" t="s">
        <v>22</v>
      </c>
      <c r="H54" s="47"/>
      <c r="I54" s="47"/>
      <c r="J54" s="47"/>
      <c r="K54" s="47"/>
      <c r="L54" s="50"/>
      <c r="M54" s="44"/>
      <c r="N54" s="49">
        <v>2149.1666303623119</v>
      </c>
      <c r="O54" s="37">
        <v>0.98405065492779853</v>
      </c>
      <c r="P54" s="75" t="s">
        <v>0</v>
      </c>
      <c r="Q54" s="2">
        <v>12.035333130028947</v>
      </c>
      <c r="R54" s="38">
        <v>765.80824706374199</v>
      </c>
    </row>
    <row r="55" spans="1:18" ht="17.100000000000001" customHeight="1" x14ac:dyDescent="0.25">
      <c r="A55" s="81"/>
      <c r="B55" s="81"/>
      <c r="C55" s="75" t="s">
        <v>15</v>
      </c>
      <c r="D55" s="76">
        <v>19.649999999999999</v>
      </c>
      <c r="E55" s="16">
        <v>0.66</v>
      </c>
      <c r="F55" s="36">
        <f>E55/E56</f>
        <v>0.94528456668782024</v>
      </c>
      <c r="G55" s="37" t="s">
        <v>22</v>
      </c>
      <c r="H55" s="47"/>
      <c r="I55" s="47"/>
      <c r="J55" s="47"/>
      <c r="K55" s="47"/>
      <c r="L55" s="50"/>
      <c r="M55" s="44"/>
      <c r="N55" s="49">
        <v>2296.7963007657045</v>
      </c>
      <c r="O55" s="37">
        <v>1.0516466578597548</v>
      </c>
      <c r="P55" s="75" t="s">
        <v>0</v>
      </c>
      <c r="Q55" s="2">
        <v>12.862059284287945</v>
      </c>
      <c r="R55" s="38">
        <v>252.73946493625809</v>
      </c>
    </row>
    <row r="56" spans="1:18" ht="17.100000000000001" customHeight="1" x14ac:dyDescent="0.25">
      <c r="A56" s="82"/>
      <c r="B56" s="82"/>
      <c r="C56" s="4" t="s">
        <v>1</v>
      </c>
      <c r="D56" s="42">
        <f>SUM(D54:D55)</f>
        <v>83.28</v>
      </c>
      <c r="E56" s="61">
        <f>((D54*E54)+(D55*E55))/D56</f>
        <v>0.69820244956772337</v>
      </c>
      <c r="F56" s="62" t="s">
        <v>33</v>
      </c>
      <c r="G56" s="4"/>
      <c r="H56" s="47"/>
      <c r="I56" s="47"/>
      <c r="J56" s="47"/>
      <c r="K56" s="47"/>
      <c r="L56" s="40"/>
      <c r="M56" s="41"/>
      <c r="N56" s="43">
        <v>2184</v>
      </c>
      <c r="O56" s="63"/>
      <c r="P56" s="4"/>
      <c r="Q56" s="4"/>
      <c r="R56" s="22"/>
    </row>
    <row r="57" spans="1:18" ht="17.100000000000001" customHeight="1" x14ac:dyDescent="0.25">
      <c r="A57" s="80" t="s">
        <v>21</v>
      </c>
      <c r="B57" s="80" t="s">
        <v>35</v>
      </c>
      <c r="C57" s="75" t="s">
        <v>24</v>
      </c>
      <c r="D57" s="76">
        <v>36.450000000000003</v>
      </c>
      <c r="E57" s="18">
        <v>5140</v>
      </c>
      <c r="F57" s="36">
        <f>E57/$E$61</f>
        <v>1.0053964552686527</v>
      </c>
      <c r="G57" s="37" t="s">
        <v>36</v>
      </c>
      <c r="H57" s="47"/>
      <c r="I57" s="47"/>
      <c r="J57" s="47"/>
      <c r="K57" s="47"/>
      <c r="L57" s="2">
        <f>(E57/1000)*3</f>
        <v>15.419999999999998</v>
      </c>
      <c r="M57" s="38">
        <f t="shared" ref="M57:M60" si="15">L57*D57</f>
        <v>562.05899999999997</v>
      </c>
      <c r="N57" s="49">
        <v>2676.1512020227401</v>
      </c>
      <c r="O57" s="37">
        <v>0.98207383560467532</v>
      </c>
      <c r="P57" s="75" t="s">
        <v>0</v>
      </c>
      <c r="Q57" s="3">
        <v>14.986446731327344</v>
      </c>
      <c r="R57" s="48">
        <v>546.25598335688176</v>
      </c>
    </row>
    <row r="58" spans="1:18" ht="17.100000000000001" customHeight="1" x14ac:dyDescent="0.25">
      <c r="A58" s="81"/>
      <c r="B58" s="81"/>
      <c r="C58" s="75" t="s">
        <v>15</v>
      </c>
      <c r="D58" s="76">
        <v>33.47</v>
      </c>
      <c r="E58" s="18">
        <v>5353</v>
      </c>
      <c r="F58" s="36">
        <f t="shared" ref="F58:F60" si="16">E58/$E$61</f>
        <v>1.0470597714111085</v>
      </c>
      <c r="G58" s="37" t="s">
        <v>36</v>
      </c>
      <c r="H58" s="47"/>
      <c r="I58" s="47"/>
      <c r="J58" s="47"/>
      <c r="K58" s="47"/>
      <c r="L58" s="2">
        <f t="shared" ref="L58:L60" si="17">(E58/1000)*3</f>
        <v>16.058999999999997</v>
      </c>
      <c r="M58" s="38">
        <f t="shared" si="15"/>
        <v>537.49472999999989</v>
      </c>
      <c r="N58" s="49">
        <v>3264.259109118364</v>
      </c>
      <c r="O58" s="37">
        <v>1.1978932510526106</v>
      </c>
      <c r="P58" s="75" t="s">
        <v>0</v>
      </c>
      <c r="Q58" s="3">
        <v>18.279851011062838</v>
      </c>
      <c r="R58" s="48">
        <v>611.82661334027318</v>
      </c>
    </row>
    <row r="59" spans="1:18" ht="17.100000000000001" customHeight="1" x14ac:dyDescent="0.25">
      <c r="A59" s="81"/>
      <c r="B59" s="81"/>
      <c r="C59" s="75" t="s">
        <v>16</v>
      </c>
      <c r="D59" s="76">
        <v>12.89</v>
      </c>
      <c r="E59" s="18">
        <v>4822</v>
      </c>
      <c r="F59" s="36">
        <f t="shared" si="16"/>
        <v>0.94319488468977497</v>
      </c>
      <c r="G59" s="37" t="s">
        <v>36</v>
      </c>
      <c r="H59" s="47"/>
      <c r="I59" s="47"/>
      <c r="J59" s="47"/>
      <c r="K59" s="47"/>
      <c r="L59" s="2">
        <f t="shared" si="17"/>
        <v>14.466000000000001</v>
      </c>
      <c r="M59" s="38">
        <f t="shared" si="15"/>
        <v>186.46674000000002</v>
      </c>
      <c r="N59" s="49">
        <v>2053.6936295569299</v>
      </c>
      <c r="O59" s="37">
        <v>0.75364903836951558</v>
      </c>
      <c r="P59" s="75" t="s">
        <v>0</v>
      </c>
      <c r="Q59" s="3">
        <v>11.500684325518806</v>
      </c>
      <c r="R59" s="48">
        <v>148.24382095593742</v>
      </c>
    </row>
    <row r="60" spans="1:18" ht="17.100000000000001" customHeight="1" x14ac:dyDescent="0.25">
      <c r="A60" s="81"/>
      <c r="B60" s="81"/>
      <c r="C60" s="75" t="s">
        <v>18</v>
      </c>
      <c r="D60" s="76">
        <v>4.2</v>
      </c>
      <c r="E60" s="18">
        <v>3847</v>
      </c>
      <c r="F60" s="36">
        <f t="shared" si="16"/>
        <v>0.75248252206585731</v>
      </c>
      <c r="G60" s="37" t="s">
        <v>36</v>
      </c>
      <c r="H60" s="47"/>
      <c r="I60" s="47"/>
      <c r="J60" s="47"/>
      <c r="K60" s="47"/>
      <c r="L60" s="2">
        <f t="shared" si="17"/>
        <v>11.541</v>
      </c>
      <c r="M60" s="38">
        <f t="shared" si="15"/>
        <v>48.472200000000001</v>
      </c>
      <c r="N60" s="49">
        <v>911.82748073586947</v>
      </c>
      <c r="O60" s="37">
        <v>0.33461558926086954</v>
      </c>
      <c r="P60" s="75" t="s">
        <v>0</v>
      </c>
      <c r="Q60" s="3">
        <v>5.1062338921208683</v>
      </c>
      <c r="R60" s="48">
        <v>21.446182346907648</v>
      </c>
    </row>
    <row r="61" spans="1:18" ht="17.100000000000001" customHeight="1" x14ac:dyDescent="0.25">
      <c r="A61" s="82"/>
      <c r="B61" s="82"/>
      <c r="C61" s="4" t="s">
        <v>1</v>
      </c>
      <c r="D61" s="42">
        <f>SUM(D57:D60)</f>
        <v>87.01</v>
      </c>
      <c r="E61" s="25">
        <f>((D57*E57)+(D60*E60)+(D58*E58)+(D59*E59))/D61</f>
        <v>5112.4111021721646</v>
      </c>
      <c r="F61" s="62"/>
      <c r="G61" s="4"/>
      <c r="H61" s="47"/>
      <c r="I61" s="47"/>
      <c r="J61" s="47"/>
      <c r="K61" s="47"/>
      <c r="L61" s="40"/>
      <c r="M61" s="41"/>
      <c r="N61" s="21">
        <v>2725</v>
      </c>
      <c r="O61" s="4"/>
      <c r="P61" s="4"/>
      <c r="Q61" s="63"/>
      <c r="R61" s="64"/>
    </row>
    <row r="62" spans="1:18" ht="17.100000000000001" customHeight="1" x14ac:dyDescent="0.25">
      <c r="A62" s="78" t="s">
        <v>21</v>
      </c>
      <c r="B62" s="78" t="s">
        <v>37</v>
      </c>
      <c r="C62" s="75" t="s">
        <v>14</v>
      </c>
      <c r="D62" s="76">
        <v>43.09</v>
      </c>
      <c r="E62" s="35">
        <v>8396</v>
      </c>
      <c r="F62" s="36">
        <f>E62/$E$65</f>
        <v>1.1606808779896212</v>
      </c>
      <c r="G62" s="37" t="s">
        <v>22</v>
      </c>
      <c r="H62" s="93"/>
      <c r="I62" s="93"/>
      <c r="J62" s="75"/>
      <c r="K62" s="94"/>
      <c r="L62" s="2">
        <f>(E62/1000)*3</f>
        <v>25.188000000000002</v>
      </c>
      <c r="M62" s="38">
        <f>L62*D62</f>
        <v>1085.3509200000001</v>
      </c>
      <c r="N62" s="35">
        <v>2622</v>
      </c>
      <c r="O62" s="37">
        <v>1.0666972943767639</v>
      </c>
      <c r="P62" s="75" t="s">
        <v>49</v>
      </c>
      <c r="Q62" s="3">
        <v>10.488</v>
      </c>
      <c r="R62" s="48">
        <v>346.20887999999997</v>
      </c>
    </row>
    <row r="63" spans="1:18" ht="17.100000000000001" customHeight="1" x14ac:dyDescent="0.25">
      <c r="A63" s="78"/>
      <c r="B63" s="78"/>
      <c r="C63" s="75" t="s">
        <v>15</v>
      </c>
      <c r="D63" s="76">
        <v>85.31</v>
      </c>
      <c r="E63" s="35">
        <v>7340</v>
      </c>
      <c r="F63" s="36">
        <f t="shared" ref="F63:F64" si="18">E63/$E$65</f>
        <v>1.014697194431136</v>
      </c>
      <c r="G63" s="37" t="s">
        <v>22</v>
      </c>
      <c r="H63" s="93"/>
      <c r="I63" s="93"/>
      <c r="J63" s="75"/>
      <c r="K63" s="94"/>
      <c r="L63" s="2">
        <f t="shared" ref="L63:L64" si="19">(E63/1000)*3</f>
        <v>22.02</v>
      </c>
      <c r="M63" s="38">
        <f t="shared" ref="M63:M64" si="20">L63*D63</f>
        <v>1878.5262</v>
      </c>
      <c r="N63" s="35">
        <v>2584</v>
      </c>
      <c r="O63" s="37">
        <v>1.0512379132988396</v>
      </c>
      <c r="P63" s="75" t="s">
        <v>49</v>
      </c>
      <c r="Q63" s="3">
        <v>10.336</v>
      </c>
      <c r="R63" s="48">
        <v>595.04352000000006</v>
      </c>
    </row>
    <row r="64" spans="1:18" ht="17.100000000000001" customHeight="1" x14ac:dyDescent="0.25">
      <c r="A64" s="78"/>
      <c r="B64" s="78"/>
      <c r="C64" s="75" t="s">
        <v>16</v>
      </c>
      <c r="D64" s="76">
        <v>30.17</v>
      </c>
      <c r="E64" s="35">
        <v>5273</v>
      </c>
      <c r="F64" s="36">
        <f t="shared" si="18"/>
        <v>0.72895072292035157</v>
      </c>
      <c r="G64" s="37" t="s">
        <v>22</v>
      </c>
      <c r="H64" s="93"/>
      <c r="I64" s="93"/>
      <c r="J64" s="75"/>
      <c r="K64" s="94"/>
      <c r="L64" s="2">
        <f t="shared" si="19"/>
        <v>15.818999999999999</v>
      </c>
      <c r="M64" s="38">
        <f t="shared" si="20"/>
        <v>477.25923</v>
      </c>
      <c r="N64" s="35">
        <v>2122</v>
      </c>
      <c r="O64" s="37">
        <v>0.86328438545670971</v>
      </c>
      <c r="P64" s="75" t="s">
        <v>49</v>
      </c>
      <c r="Q64" s="3">
        <v>8.4879999999999995</v>
      </c>
      <c r="R64" s="48">
        <v>319.82783999999998</v>
      </c>
    </row>
    <row r="65" spans="1:18" ht="17.100000000000001" customHeight="1" x14ac:dyDescent="0.25">
      <c r="A65" s="78"/>
      <c r="B65" s="78"/>
      <c r="C65" s="4" t="s">
        <v>1</v>
      </c>
      <c r="D65" s="42">
        <f>SUM(D62:D64)</f>
        <v>158.57</v>
      </c>
      <c r="E65" s="43">
        <f>((D62*E62)+(D63*E63)+(D64*E64))/D65</f>
        <v>7233.6851232893987</v>
      </c>
      <c r="F65" s="4"/>
      <c r="G65" s="4"/>
      <c r="H65" s="93"/>
      <c r="I65" s="93"/>
      <c r="J65" s="4"/>
      <c r="K65" s="94"/>
      <c r="L65" s="40"/>
      <c r="M65" s="44"/>
      <c r="N65" s="43">
        <v>2458.054420707937</v>
      </c>
      <c r="O65" s="4"/>
      <c r="P65" s="4"/>
      <c r="Q65" s="4"/>
      <c r="R65" s="22"/>
    </row>
    <row r="66" spans="1:18" ht="17.100000000000001" customHeight="1" x14ac:dyDescent="0.25">
      <c r="A66" s="78" t="s">
        <v>21</v>
      </c>
      <c r="B66" s="78" t="s">
        <v>38</v>
      </c>
      <c r="C66" s="75" t="s">
        <v>13</v>
      </c>
      <c r="D66" s="76">
        <v>1.26</v>
      </c>
      <c r="E66" s="35">
        <v>5504</v>
      </c>
      <c r="F66" s="36">
        <f>E66/$E$70</f>
        <v>0.77530436608418651</v>
      </c>
      <c r="G66" s="37" t="s">
        <v>22</v>
      </c>
      <c r="H66" s="93"/>
      <c r="I66" s="93"/>
      <c r="J66" s="75"/>
      <c r="K66" s="94"/>
      <c r="L66" s="2">
        <f>(E66/1000)*3</f>
        <v>16.512</v>
      </c>
      <c r="M66" s="38">
        <f>L66*D66</f>
        <v>20.805120000000002</v>
      </c>
      <c r="N66" s="49">
        <v>3564.1155333219426</v>
      </c>
      <c r="O66" s="37">
        <v>1.1549305033447643</v>
      </c>
      <c r="P66" s="75" t="s">
        <v>0</v>
      </c>
      <c r="Q66" s="3">
        <v>19.959046986602875</v>
      </c>
      <c r="R66" s="48">
        <v>25.148399203119624</v>
      </c>
    </row>
    <row r="67" spans="1:18" ht="17.100000000000001" customHeight="1" x14ac:dyDescent="0.25">
      <c r="A67" s="78"/>
      <c r="B67" s="78"/>
      <c r="C67" s="75" t="s">
        <v>14</v>
      </c>
      <c r="D67" s="76">
        <v>39.74</v>
      </c>
      <c r="E67" s="35">
        <v>7830</v>
      </c>
      <c r="F67" s="36">
        <f t="shared" ref="F67:F69" si="21">E67/$E$70</f>
        <v>1.1029493434664208</v>
      </c>
      <c r="G67" s="37" t="s">
        <v>22</v>
      </c>
      <c r="H67" s="93"/>
      <c r="I67" s="93"/>
      <c r="J67" s="75"/>
      <c r="K67" s="94"/>
      <c r="L67" s="2">
        <f>(E67/1000)*3</f>
        <v>23.490000000000002</v>
      </c>
      <c r="M67" s="38">
        <f>L67*D67</f>
        <v>933.49260000000015</v>
      </c>
      <c r="N67" s="49">
        <v>3691.4787397000177</v>
      </c>
      <c r="O67" s="37">
        <v>1.1962017951069404</v>
      </c>
      <c r="P67" s="75" t="s">
        <v>0</v>
      </c>
      <c r="Q67" s="3">
        <v>20.6722809423201</v>
      </c>
      <c r="R67" s="48">
        <v>821.51644464780077</v>
      </c>
    </row>
    <row r="68" spans="1:18" ht="17.100000000000001" customHeight="1" x14ac:dyDescent="0.25">
      <c r="A68" s="78"/>
      <c r="B68" s="78"/>
      <c r="C68" s="75" t="s">
        <v>15</v>
      </c>
      <c r="D68" s="76">
        <v>25.49</v>
      </c>
      <c r="E68" s="35">
        <v>7052</v>
      </c>
      <c r="F68" s="36">
        <f t="shared" si="21"/>
        <v>0.99335871904536388</v>
      </c>
      <c r="G68" s="37" t="s">
        <v>22</v>
      </c>
      <c r="H68" s="93"/>
      <c r="I68" s="93"/>
      <c r="J68" s="75"/>
      <c r="K68" s="94"/>
      <c r="L68" s="2">
        <f t="shared" ref="L68:L69" si="22">(E68/1000)*3</f>
        <v>21.155999999999999</v>
      </c>
      <c r="M68" s="38">
        <f t="shared" ref="M68:M69" si="23">L68*D68</f>
        <v>539.26643999999999</v>
      </c>
      <c r="N68" s="49">
        <v>2856.4280398179603</v>
      </c>
      <c r="O68" s="37">
        <v>0.92560856766622168</v>
      </c>
      <c r="P68" s="75" t="s">
        <v>0</v>
      </c>
      <c r="Q68" s="3">
        <v>15.995997022980577</v>
      </c>
      <c r="R68" s="48">
        <v>407.73796411577484</v>
      </c>
    </row>
    <row r="69" spans="1:18" ht="17.100000000000001" customHeight="1" x14ac:dyDescent="0.25">
      <c r="A69" s="78"/>
      <c r="B69" s="78"/>
      <c r="C69" s="75" t="s">
        <v>16</v>
      </c>
      <c r="D69" s="76">
        <v>12.19</v>
      </c>
      <c r="E69" s="35">
        <v>4980</v>
      </c>
      <c r="F69" s="36">
        <f t="shared" si="21"/>
        <v>0.70149268588285763</v>
      </c>
      <c r="G69" s="37" t="s">
        <v>22</v>
      </c>
      <c r="H69" s="93"/>
      <c r="I69" s="93"/>
      <c r="J69" s="75"/>
      <c r="K69" s="94"/>
      <c r="L69" s="2">
        <f t="shared" si="22"/>
        <v>14.940000000000001</v>
      </c>
      <c r="M69" s="38">
        <f t="shared" si="23"/>
        <v>182.11860000000001</v>
      </c>
      <c r="N69" s="49">
        <v>1542.7381933860395</v>
      </c>
      <c r="O69" s="37">
        <v>0.49991516311926104</v>
      </c>
      <c r="P69" s="75" t="s">
        <v>0</v>
      </c>
      <c r="Q69" s="3">
        <v>8.6393338829618198</v>
      </c>
      <c r="R69" s="48">
        <v>105.31348003330459</v>
      </c>
    </row>
    <row r="70" spans="1:18" ht="17.100000000000001" customHeight="1" x14ac:dyDescent="0.25">
      <c r="A70" s="78"/>
      <c r="B70" s="78"/>
      <c r="C70" s="4" t="s">
        <v>1</v>
      </c>
      <c r="D70" s="42">
        <f>SUM(D66:D69)</f>
        <v>78.679999999999993</v>
      </c>
      <c r="E70" s="43">
        <f>((D66*E66)+(D68*E68)+(D69*E69)+(D67*E67))/D70</f>
        <v>7099.147432638536</v>
      </c>
      <c r="F70" s="4"/>
      <c r="G70" s="4"/>
      <c r="H70" s="93"/>
      <c r="I70" s="93"/>
      <c r="J70" s="4"/>
      <c r="K70" s="94"/>
      <c r="L70" s="40"/>
      <c r="M70" s="44"/>
      <c r="N70" s="21">
        <v>3086</v>
      </c>
      <c r="O70" s="4"/>
      <c r="P70" s="4"/>
      <c r="Q70" s="4"/>
      <c r="R70" s="22"/>
    </row>
    <row r="71" spans="1:18" ht="17.100000000000001" customHeight="1" x14ac:dyDescent="0.25">
      <c r="A71" s="78" t="s">
        <v>21</v>
      </c>
      <c r="B71" s="78" t="s">
        <v>39</v>
      </c>
      <c r="C71" s="75" t="s">
        <v>13</v>
      </c>
      <c r="D71" s="76">
        <v>8.91</v>
      </c>
      <c r="E71" s="35">
        <v>5657</v>
      </c>
      <c r="F71" s="36">
        <f>E71/$E$75</f>
        <v>0.91464892794665109</v>
      </c>
      <c r="G71" s="37" t="s">
        <v>22</v>
      </c>
      <c r="H71" s="93"/>
      <c r="I71" s="93"/>
      <c r="J71" s="75"/>
      <c r="K71" s="94"/>
      <c r="L71" s="2">
        <f>(E71/1000)*3</f>
        <v>16.971</v>
      </c>
      <c r="M71" s="38">
        <f>L71*D71</f>
        <v>151.21161000000001</v>
      </c>
      <c r="N71" s="65">
        <v>2776.1899104855484</v>
      </c>
      <c r="O71" s="37">
        <v>0.82087223846408874</v>
      </c>
      <c r="P71" s="75" t="s">
        <v>0</v>
      </c>
      <c r="Q71" s="3">
        <v>15.54666349871907</v>
      </c>
      <c r="R71" s="48">
        <v>138.52077177358692</v>
      </c>
    </row>
    <row r="72" spans="1:18" ht="17.100000000000001" customHeight="1" x14ac:dyDescent="0.25">
      <c r="A72" s="78"/>
      <c r="B72" s="78"/>
      <c r="C72" s="75" t="s">
        <v>14</v>
      </c>
      <c r="D72" s="76">
        <v>43.09</v>
      </c>
      <c r="E72" s="35">
        <v>6360</v>
      </c>
      <c r="F72" s="36">
        <f t="shared" ref="F72:F74" si="24">E72/$E$75</f>
        <v>1.0283130955878914</v>
      </c>
      <c r="G72" s="37" t="s">
        <v>22</v>
      </c>
      <c r="H72" s="93"/>
      <c r="I72" s="93"/>
      <c r="J72" s="75"/>
      <c r="K72" s="94"/>
      <c r="L72" s="2">
        <f>(E72/1000)*3</f>
        <v>19.080000000000002</v>
      </c>
      <c r="M72" s="38">
        <f>L72*D72</f>
        <v>822.1572000000001</v>
      </c>
      <c r="N72" s="65">
        <v>3469.015903633825</v>
      </c>
      <c r="O72" s="37">
        <v>1.0257291258526982</v>
      </c>
      <c r="P72" s="75" t="s">
        <v>0</v>
      </c>
      <c r="Q72" s="3">
        <v>19.426489060349422</v>
      </c>
      <c r="R72" s="48">
        <v>837.08741361045668</v>
      </c>
    </row>
    <row r="73" spans="1:18" ht="17.100000000000001" customHeight="1" x14ac:dyDescent="0.25">
      <c r="A73" s="78"/>
      <c r="B73" s="78"/>
      <c r="C73" s="75" t="s">
        <v>15</v>
      </c>
      <c r="D73" s="76">
        <v>22.9</v>
      </c>
      <c r="E73" s="35">
        <v>6331</v>
      </c>
      <c r="F73" s="36">
        <f t="shared" si="24"/>
        <v>1.023624246567129</v>
      </c>
      <c r="G73" s="37" t="s">
        <v>22</v>
      </c>
      <c r="H73" s="93"/>
      <c r="I73" s="93"/>
      <c r="J73" s="75"/>
      <c r="K73" s="94"/>
      <c r="L73" s="2">
        <f t="shared" ref="L73:L74" si="25">(E73/1000)*3</f>
        <v>18.993000000000002</v>
      </c>
      <c r="M73" s="38">
        <f t="shared" ref="M73:M74" si="26">L73*D73</f>
        <v>434.93970000000002</v>
      </c>
      <c r="N73" s="65">
        <v>3544.2593471774321</v>
      </c>
      <c r="O73" s="37">
        <v>1.0479773350613342</v>
      </c>
      <c r="P73" s="75" t="s">
        <v>0</v>
      </c>
      <c r="Q73" s="3">
        <v>19.847852344193619</v>
      </c>
      <c r="R73" s="48">
        <v>454.51581868203385</v>
      </c>
    </row>
    <row r="74" spans="1:18" ht="17.100000000000001" customHeight="1" x14ac:dyDescent="0.25">
      <c r="A74" s="78"/>
      <c r="B74" s="78"/>
      <c r="C74" s="75" t="s">
        <v>16</v>
      </c>
      <c r="D74" s="76">
        <v>4.1900000000000004</v>
      </c>
      <c r="E74" s="35">
        <v>4708</v>
      </c>
      <c r="F74" s="36">
        <f t="shared" si="24"/>
        <v>0.76121038585342649</v>
      </c>
      <c r="G74" s="37" t="s">
        <v>22</v>
      </c>
      <c r="H74" s="93"/>
      <c r="I74" s="93"/>
      <c r="J74" s="75"/>
      <c r="K74" s="94"/>
      <c r="L74" s="2">
        <f t="shared" si="25"/>
        <v>14.124000000000001</v>
      </c>
      <c r="M74" s="38">
        <f t="shared" si="26"/>
        <v>59.179560000000009</v>
      </c>
      <c r="N74" s="65">
        <v>2888.5664820117145</v>
      </c>
      <c r="O74" s="37">
        <v>0.85410008338607757</v>
      </c>
      <c r="P74" s="75" t="s">
        <v>0</v>
      </c>
      <c r="Q74" s="3">
        <v>16.175972299265602</v>
      </c>
      <c r="R74" s="48">
        <v>67.777323933922887</v>
      </c>
    </row>
    <row r="75" spans="1:18" ht="17.100000000000001" customHeight="1" x14ac:dyDescent="0.25">
      <c r="A75" s="78"/>
      <c r="B75" s="78"/>
      <c r="C75" s="4" t="s">
        <v>1</v>
      </c>
      <c r="D75" s="42">
        <f>SUM(D71:D74)</f>
        <v>79.09</v>
      </c>
      <c r="E75" s="43">
        <f>((D71*E71)+(D73*E73)+(D74*E74)+(D72*E72))/D75</f>
        <v>6184.886711341509</v>
      </c>
      <c r="F75" s="4"/>
      <c r="G75" s="4"/>
      <c r="H75" s="93"/>
      <c r="I75" s="93"/>
      <c r="J75" s="4"/>
      <c r="K75" s="94"/>
      <c r="L75" s="40"/>
      <c r="M75" s="44"/>
      <c r="N75" s="21">
        <v>3382</v>
      </c>
      <c r="O75" s="4"/>
      <c r="P75" s="4"/>
      <c r="Q75" s="4"/>
      <c r="R75" s="22"/>
    </row>
    <row r="76" spans="1:18" ht="17.100000000000001" customHeight="1" x14ac:dyDescent="0.25">
      <c r="A76" s="78" t="s">
        <v>21</v>
      </c>
      <c r="B76" s="78" t="s">
        <v>40</v>
      </c>
      <c r="C76" s="75" t="s">
        <v>14</v>
      </c>
      <c r="D76" s="76">
        <v>36.31</v>
      </c>
      <c r="E76" s="35">
        <v>5330</v>
      </c>
      <c r="F76" s="36">
        <f>E76/$E$79</f>
        <v>1.1126812247315427</v>
      </c>
      <c r="G76" s="37" t="s">
        <v>0</v>
      </c>
      <c r="H76" s="93"/>
      <c r="I76" s="93"/>
      <c r="J76" s="75"/>
      <c r="K76" s="94"/>
      <c r="L76" s="2">
        <f>(E76/1000)*5.6</f>
        <v>29.847999999999999</v>
      </c>
      <c r="M76" s="38">
        <f>L76*D76</f>
        <v>1083.78088</v>
      </c>
      <c r="N76" s="35">
        <v>8928</v>
      </c>
      <c r="O76" s="37">
        <v>1.1769782237321458</v>
      </c>
      <c r="P76" s="75" t="s">
        <v>22</v>
      </c>
      <c r="Q76" s="3">
        <v>26.783999999999999</v>
      </c>
      <c r="R76" s="48">
        <v>969.04512</v>
      </c>
    </row>
    <row r="77" spans="1:18" ht="17.100000000000001" customHeight="1" x14ac:dyDescent="0.25">
      <c r="A77" s="78"/>
      <c r="B77" s="78"/>
      <c r="C77" s="75" t="s">
        <v>15</v>
      </c>
      <c r="D77" s="76">
        <v>16.46</v>
      </c>
      <c r="E77" s="35">
        <v>5027</v>
      </c>
      <c r="F77" s="36">
        <f t="shared" ref="F77:F78" si="27">E77/$E$79</f>
        <v>1.0494274890666915</v>
      </c>
      <c r="G77" s="37" t="s">
        <v>0</v>
      </c>
      <c r="H77" s="93"/>
      <c r="I77" s="93"/>
      <c r="J77" s="75"/>
      <c r="K77" s="94"/>
      <c r="L77" s="2">
        <f>(E77/1000)*5.6</f>
        <v>28.151199999999999</v>
      </c>
      <c r="M77" s="38">
        <f t="shared" ref="M77:M78" si="28">L77*D77</f>
        <v>463.36875200000003</v>
      </c>
      <c r="N77" s="35">
        <v>8390</v>
      </c>
      <c r="O77" s="37">
        <v>1.1060536847124443</v>
      </c>
      <c r="P77" s="75" t="s">
        <v>22</v>
      </c>
      <c r="Q77" s="3">
        <v>25.17</v>
      </c>
      <c r="R77" s="48">
        <v>411.02609999999999</v>
      </c>
    </row>
    <row r="78" spans="1:18" ht="17.100000000000001" customHeight="1" x14ac:dyDescent="0.25">
      <c r="A78" s="78"/>
      <c r="B78" s="78"/>
      <c r="C78" s="75" t="s">
        <v>16</v>
      </c>
      <c r="D78" s="15">
        <v>27</v>
      </c>
      <c r="E78" s="35">
        <v>3920</v>
      </c>
      <c r="F78" s="36">
        <f t="shared" si="27"/>
        <v>0.8183321577762942</v>
      </c>
      <c r="G78" s="37" t="s">
        <v>0</v>
      </c>
      <c r="H78" s="93"/>
      <c r="I78" s="93"/>
      <c r="J78" s="75"/>
      <c r="K78" s="94"/>
      <c r="L78" s="2">
        <f t="shared" ref="L78" si="29">(E78/1000)*5.6</f>
        <v>21.951999999999998</v>
      </c>
      <c r="M78" s="38">
        <f t="shared" si="28"/>
        <v>592.70399999999995</v>
      </c>
      <c r="N78" s="35">
        <v>5283</v>
      </c>
      <c r="O78" s="37">
        <v>0.69645788037375955</v>
      </c>
      <c r="P78" s="75" t="s">
        <v>22</v>
      </c>
      <c r="Q78" s="3">
        <v>15.849</v>
      </c>
      <c r="R78" s="48">
        <v>424.75319999999999</v>
      </c>
    </row>
    <row r="79" spans="1:18" ht="17.100000000000001" customHeight="1" x14ac:dyDescent="0.25">
      <c r="A79" s="78"/>
      <c r="B79" s="78"/>
      <c r="C79" s="4" t="s">
        <v>1</v>
      </c>
      <c r="D79" s="42">
        <f>SUM(D76:D78)</f>
        <v>79.77000000000001</v>
      </c>
      <c r="E79" s="43">
        <f>((D76*E76)+(D77*E77)+(D78*E78))/D79</f>
        <v>4790.2309138773971</v>
      </c>
      <c r="F79" s="4"/>
      <c r="G79" s="4"/>
      <c r="H79" s="93"/>
      <c r="I79" s="93"/>
      <c r="J79" s="4"/>
      <c r="K79" s="94"/>
      <c r="L79" s="40"/>
      <c r="M79" s="44"/>
      <c r="N79" s="43">
        <v>7585.5269196822592</v>
      </c>
      <c r="O79" s="4"/>
      <c r="P79" s="4"/>
      <c r="Q79" s="4"/>
      <c r="R79" s="22"/>
    </row>
    <row r="80" spans="1:18" ht="17.100000000000001" customHeight="1" x14ac:dyDescent="0.25">
      <c r="A80" s="78" t="s">
        <v>21</v>
      </c>
      <c r="B80" s="78" t="s">
        <v>42</v>
      </c>
      <c r="C80" s="75" t="s">
        <v>14</v>
      </c>
      <c r="D80" s="76">
        <v>50.69</v>
      </c>
      <c r="E80" s="35">
        <v>4880</v>
      </c>
      <c r="F80" s="36">
        <f>E80/$E$82</f>
        <v>1.1041866250237216</v>
      </c>
      <c r="G80" s="37" t="s">
        <v>0</v>
      </c>
      <c r="H80" s="93"/>
      <c r="I80" s="93"/>
      <c r="J80" s="75"/>
      <c r="K80" s="94"/>
      <c r="L80" s="2">
        <f>(E80/1000)*5.6</f>
        <v>27.327999999999999</v>
      </c>
      <c r="M80" s="38">
        <f>L80*D80</f>
        <v>1385.25632</v>
      </c>
      <c r="N80" s="35">
        <v>10652</v>
      </c>
      <c r="O80" s="37">
        <v>1.0832533680042435</v>
      </c>
      <c r="P80" s="75" t="s">
        <v>22</v>
      </c>
      <c r="Q80" s="3">
        <v>31.956</v>
      </c>
      <c r="R80" s="48">
        <v>1081.0714799999998</v>
      </c>
    </row>
    <row r="81" spans="1:18" ht="17.100000000000001" customHeight="1" x14ac:dyDescent="0.25">
      <c r="A81" s="78"/>
      <c r="B81" s="78"/>
      <c r="C81" s="75" t="s">
        <v>16</v>
      </c>
      <c r="D81" s="76">
        <v>28.48</v>
      </c>
      <c r="E81" s="35">
        <v>3600</v>
      </c>
      <c r="F81" s="36">
        <f>E81/$E$82</f>
        <v>0.81456390370602405</v>
      </c>
      <c r="G81" s="37" t="s">
        <v>0</v>
      </c>
      <c r="H81" s="93"/>
      <c r="I81" s="93"/>
      <c r="J81" s="75"/>
      <c r="K81" s="94"/>
      <c r="L81" s="2">
        <f t="shared" ref="L81" si="30">(E81/1000)*5.6</f>
        <v>20.16</v>
      </c>
      <c r="M81" s="38">
        <f t="shared" ref="M81" si="31">L81*D81</f>
        <v>574.15679999999998</v>
      </c>
      <c r="N81" s="35">
        <v>8465</v>
      </c>
      <c r="O81" s="37">
        <v>0.86084676681899375</v>
      </c>
      <c r="P81" s="75" t="s">
        <v>22</v>
      </c>
      <c r="Q81" s="3">
        <v>25.395</v>
      </c>
      <c r="R81" s="48">
        <v>513.99479999999994</v>
      </c>
    </row>
    <row r="82" spans="1:18" ht="17.100000000000001" customHeight="1" thickBot="1" x14ac:dyDescent="0.3">
      <c r="A82" s="78"/>
      <c r="B82" s="78"/>
      <c r="C82" s="4" t="s">
        <v>1</v>
      </c>
      <c r="D82" s="42">
        <f>SUM(D80:D81)</f>
        <v>79.17</v>
      </c>
      <c r="E82" s="66">
        <f>((D80*E80)+(D81*E81))/D82</f>
        <v>4419.54275609448</v>
      </c>
      <c r="F82" s="67"/>
      <c r="G82" s="67"/>
      <c r="H82" s="95"/>
      <c r="I82" s="95"/>
      <c r="J82" s="67"/>
      <c r="K82" s="96"/>
      <c r="L82" s="68"/>
      <c r="M82" s="69"/>
      <c r="N82" s="66">
        <v>9833.3412243388211</v>
      </c>
      <c r="O82" s="67"/>
      <c r="P82" s="67"/>
      <c r="Q82" s="67"/>
      <c r="R82" s="70"/>
    </row>
    <row r="85" spans="1:18" x14ac:dyDescent="0.25">
      <c r="H85" t="s">
        <v>41</v>
      </c>
    </row>
    <row r="86" spans="1:18" x14ac:dyDescent="0.25">
      <c r="H86">
        <v>4.9048999999999996</v>
      </c>
    </row>
    <row r="87" spans="1:18" ht="19.5" customHeight="1" x14ac:dyDescent="0.25">
      <c r="H87">
        <v>3.6181000000000001</v>
      </c>
    </row>
  </sheetData>
  <mergeCells count="58">
    <mergeCell ref="A80:A82"/>
    <mergeCell ref="B80:B82"/>
    <mergeCell ref="H80:H82"/>
    <mergeCell ref="I80:I82"/>
    <mergeCell ref="K80:K82"/>
    <mergeCell ref="A71:A75"/>
    <mergeCell ref="B71:B75"/>
    <mergeCell ref="H71:H75"/>
    <mergeCell ref="I71:I75"/>
    <mergeCell ref="K71:K75"/>
    <mergeCell ref="A76:A79"/>
    <mergeCell ref="B76:B79"/>
    <mergeCell ref="H76:H79"/>
    <mergeCell ref="I76:I79"/>
    <mergeCell ref="K76:K79"/>
    <mergeCell ref="K62:K65"/>
    <mergeCell ref="A66:A70"/>
    <mergeCell ref="B66:B70"/>
    <mergeCell ref="H66:H70"/>
    <mergeCell ref="I66:I70"/>
    <mergeCell ref="K66:K70"/>
    <mergeCell ref="A57:A61"/>
    <mergeCell ref="B57:B61"/>
    <mergeCell ref="A62:A65"/>
    <mergeCell ref="B62:B65"/>
    <mergeCell ref="H62:H65"/>
    <mergeCell ref="I62:I65"/>
    <mergeCell ref="A47:A50"/>
    <mergeCell ref="B47:B50"/>
    <mergeCell ref="A51:A53"/>
    <mergeCell ref="B51:B53"/>
    <mergeCell ref="A54:A56"/>
    <mergeCell ref="B54:B56"/>
    <mergeCell ref="A33:A36"/>
    <mergeCell ref="B33:B36"/>
    <mergeCell ref="O36:Q36"/>
    <mergeCell ref="A37:A41"/>
    <mergeCell ref="B37:B41"/>
    <mergeCell ref="A42:A46"/>
    <mergeCell ref="B42:B46"/>
    <mergeCell ref="A22:A25"/>
    <mergeCell ref="B22:B25"/>
    <mergeCell ref="A26:A28"/>
    <mergeCell ref="B26:B28"/>
    <mergeCell ref="A29:A32"/>
    <mergeCell ref="B29:B32"/>
    <mergeCell ref="A8:A12"/>
    <mergeCell ref="B8:B12"/>
    <mergeCell ref="A13:A17"/>
    <mergeCell ref="B13:B17"/>
    <mergeCell ref="A18:A21"/>
    <mergeCell ref="B18:B21"/>
    <mergeCell ref="H1:K1"/>
    <mergeCell ref="A3:A7"/>
    <mergeCell ref="B3:B7"/>
    <mergeCell ref="H3:H7"/>
    <mergeCell ref="I3:I7"/>
    <mergeCell ref="K3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Índices</vt:lpstr>
      <vt:lpstr>P exportado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2018-07-20T14:10:09Z</dcterms:modified>
</cp:coreProperties>
</file>