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Tabla índices" sheetId="1" r:id="rId1"/>
    <sheet name="Hoja3" sheetId="3" r:id="rId2"/>
  </sheets>
  <definedNames>
    <definedName name="_xlnm._FilterDatabase" localSheetId="0" hidden="1">'Tabla índices'!$L$14:$N$14</definedName>
  </definedNames>
  <calcPr calcId="144525"/>
</workbook>
</file>

<file path=xl/calcChain.xml><?xml version="1.0" encoding="utf-8"?>
<calcChain xmlns="http://schemas.openxmlformats.org/spreadsheetml/2006/main">
  <c r="J32" i="1" l="1"/>
  <c r="K32" i="1" s="1"/>
  <c r="K60" i="1"/>
  <c r="J35" i="1"/>
  <c r="K35" i="1" s="1"/>
  <c r="J36" i="1"/>
  <c r="K36" i="1" s="1"/>
  <c r="J37" i="1"/>
  <c r="K37" i="1" s="1"/>
  <c r="J39" i="1"/>
  <c r="J40" i="1"/>
  <c r="K40" i="1" s="1"/>
  <c r="J42" i="1"/>
  <c r="K42" i="1" s="1"/>
  <c r="J43" i="1"/>
  <c r="K43" i="1" s="1"/>
  <c r="J44" i="1"/>
  <c r="K44" i="1" s="1"/>
  <c r="J46" i="1"/>
  <c r="K46" i="1" s="1"/>
  <c r="J47" i="1"/>
  <c r="K47" i="1" s="1"/>
  <c r="J49" i="1"/>
  <c r="K49" i="1" s="1"/>
  <c r="J50" i="1"/>
  <c r="J51" i="1"/>
  <c r="K51" i="1" s="1"/>
  <c r="J53" i="1"/>
  <c r="K53" i="1" s="1"/>
  <c r="J54" i="1"/>
  <c r="K54" i="1" s="1"/>
  <c r="J55" i="1"/>
  <c r="J56" i="1"/>
  <c r="K56" i="1" s="1"/>
  <c r="J57" i="1"/>
  <c r="K57" i="1" s="1"/>
  <c r="J58" i="1"/>
  <c r="K58" i="1" s="1"/>
  <c r="J59" i="1"/>
  <c r="K59" i="1" s="1"/>
  <c r="J60" i="1"/>
  <c r="J62" i="1"/>
  <c r="K62" i="1" s="1"/>
  <c r="J63" i="1"/>
  <c r="K63" i="1" s="1"/>
  <c r="D64" i="1"/>
  <c r="H64" i="1" s="1"/>
  <c r="J4" i="1"/>
  <c r="J5" i="1"/>
  <c r="J7" i="1"/>
  <c r="J8" i="1"/>
  <c r="J9" i="1"/>
  <c r="J11" i="1"/>
  <c r="J12" i="1"/>
  <c r="J14" i="1"/>
  <c r="J15" i="1"/>
  <c r="J19" i="1"/>
  <c r="J22" i="1"/>
  <c r="J25" i="1"/>
  <c r="J26" i="1"/>
  <c r="J27" i="1"/>
  <c r="J29" i="1"/>
  <c r="J30" i="1"/>
  <c r="J3" i="1"/>
  <c r="K3" i="1" s="1"/>
  <c r="J33" i="1"/>
  <c r="K33" i="1" s="1"/>
  <c r="D61" i="1"/>
  <c r="H61" i="1" s="1"/>
  <c r="J61" i="1" s="1"/>
  <c r="K61" i="1" s="1"/>
  <c r="I57" i="1"/>
  <c r="I56" i="1"/>
  <c r="I62" i="1" l="1"/>
  <c r="J64" i="1"/>
  <c r="K64" i="1" s="1"/>
  <c r="I63" i="1"/>
  <c r="I59" i="1"/>
  <c r="I60" i="1"/>
  <c r="I54" i="1"/>
  <c r="I53" i="1"/>
  <c r="D55" i="1"/>
  <c r="K55" i="1" s="1"/>
  <c r="D50" i="1"/>
  <c r="D52" i="1" s="1"/>
  <c r="H52" i="1" s="1"/>
  <c r="J52" i="1" l="1"/>
  <c r="K52" i="1" s="1"/>
  <c r="K50" i="1"/>
  <c r="I50" i="1"/>
  <c r="I49" i="1"/>
  <c r="I51" i="1"/>
  <c r="K5" i="1"/>
  <c r="K7" i="1"/>
  <c r="K9" i="1"/>
  <c r="K11" i="1"/>
  <c r="K15" i="1"/>
  <c r="K27" i="1"/>
  <c r="K29" i="1"/>
  <c r="K4" i="1"/>
  <c r="K8" i="1"/>
  <c r="K12" i="1"/>
  <c r="K14" i="1"/>
  <c r="K26" i="1"/>
  <c r="K30" i="1"/>
  <c r="D39" i="1" l="1"/>
  <c r="K39" i="1" s="1"/>
  <c r="D41" i="1" l="1"/>
  <c r="H41" i="1" s="1"/>
  <c r="J41" i="1" s="1"/>
  <c r="K41" i="1" s="1"/>
  <c r="H24" i="1"/>
  <c r="H23" i="1"/>
  <c r="H21" i="1"/>
  <c r="H20" i="1"/>
  <c r="D25" i="1"/>
  <c r="K25" i="1" s="1"/>
  <c r="H18" i="1"/>
  <c r="H17" i="1"/>
  <c r="J20" i="1" l="1"/>
  <c r="K20" i="1" s="1"/>
  <c r="J18" i="1"/>
  <c r="K18" i="1" s="1"/>
  <c r="J23" i="1"/>
  <c r="K23" i="1" s="1"/>
  <c r="J24" i="1"/>
  <c r="K24" i="1" s="1"/>
  <c r="J17" i="1"/>
  <c r="K17" i="1" s="1"/>
  <c r="J21" i="1"/>
  <c r="K21" i="1" s="1"/>
  <c r="I40" i="1"/>
  <c r="I39" i="1"/>
  <c r="D48" i="1" l="1"/>
  <c r="H48" i="1" s="1"/>
  <c r="D45" i="1"/>
  <c r="H45" i="1" s="1"/>
  <c r="D38" i="1"/>
  <c r="H38" i="1" s="1"/>
  <c r="D34" i="1"/>
  <c r="H34" i="1" s="1"/>
  <c r="D22" i="1"/>
  <c r="K22" i="1" s="1"/>
  <c r="D19" i="1"/>
  <c r="K19" i="1" s="1"/>
  <c r="D31" i="1"/>
  <c r="H31" i="1" s="1"/>
  <c r="J31" i="1" s="1"/>
  <c r="D28" i="1"/>
  <c r="H28" i="1" s="1"/>
  <c r="J28" i="1" s="1"/>
  <c r="D16" i="1"/>
  <c r="H16" i="1" s="1"/>
  <c r="J16" i="1" s="1"/>
  <c r="D13" i="1"/>
  <c r="H13" i="1" s="1"/>
  <c r="J13" i="1" s="1"/>
  <c r="D10" i="1"/>
  <c r="H10" i="1" s="1"/>
  <c r="J10" i="1" s="1"/>
  <c r="D6" i="1"/>
  <c r="H6" i="1" s="1"/>
  <c r="J38" i="1" l="1"/>
  <c r="K38" i="1" s="1"/>
  <c r="J45" i="1"/>
  <c r="K45" i="1" s="1"/>
  <c r="I47" i="1"/>
  <c r="J48" i="1"/>
  <c r="K48" i="1" s="1"/>
  <c r="J6" i="1"/>
  <c r="K6" i="1" s="1"/>
  <c r="I32" i="1"/>
  <c r="J34" i="1"/>
  <c r="K34" i="1" s="1"/>
  <c r="I27" i="1"/>
  <c r="K28" i="1"/>
  <c r="I15" i="1"/>
  <c r="K16" i="1"/>
  <c r="I7" i="1"/>
  <c r="K10" i="1"/>
  <c r="I12" i="1"/>
  <c r="K13" i="1"/>
  <c r="I30" i="1"/>
  <c r="K31" i="1"/>
  <c r="I36" i="1"/>
  <c r="I35" i="1"/>
  <c r="I43" i="1"/>
  <c r="I42" i="1"/>
  <c r="I44" i="1"/>
  <c r="I46" i="1"/>
  <c r="I5" i="1"/>
  <c r="I3" i="1"/>
  <c r="I4" i="1"/>
  <c r="I8" i="1"/>
  <c r="I9" i="1"/>
  <c r="I11" i="1"/>
  <c r="I14" i="1"/>
  <c r="I26" i="1"/>
  <c r="I29" i="1"/>
  <c r="I33" i="1"/>
  <c r="I37" i="1"/>
  <c r="K65" i="1" l="1"/>
</calcChain>
</file>

<file path=xl/sharedStrings.xml><?xml version="1.0" encoding="utf-8"?>
<sst xmlns="http://schemas.openxmlformats.org/spreadsheetml/2006/main" count="230" uniqueCount="38">
  <si>
    <t>CAMPO</t>
  </si>
  <si>
    <t>LOTE</t>
  </si>
  <si>
    <t>AMBIENTE</t>
  </si>
  <si>
    <t>CAMPO GRANDE</t>
  </si>
  <si>
    <t>bajo</t>
  </si>
  <si>
    <t>loma</t>
  </si>
  <si>
    <t>loma erosionable</t>
  </si>
  <si>
    <t>TOTAL</t>
  </si>
  <si>
    <t>media loma</t>
  </si>
  <si>
    <t>17 N</t>
  </si>
  <si>
    <t>PROMEDIO</t>
  </si>
  <si>
    <t>17 S</t>
  </si>
  <si>
    <t>9 N</t>
  </si>
  <si>
    <t>16 S</t>
  </si>
  <si>
    <t>16 N</t>
  </si>
  <si>
    <t>Nidera A5009</t>
  </si>
  <si>
    <t>Nidera NS 5019</t>
  </si>
  <si>
    <t>SOJA</t>
  </si>
  <si>
    <t>GRUPO DE MADUREZ 2017</t>
  </si>
  <si>
    <t>VARIEDAD 2017</t>
  </si>
  <si>
    <t>CULTIVO 2017</t>
  </si>
  <si>
    <t>RINDE 2017 (Kg/ha)</t>
  </si>
  <si>
    <t>INDICE 2017</t>
  </si>
  <si>
    <t>SUPERFICIE (ha)</t>
  </si>
  <si>
    <t>V corto</t>
  </si>
  <si>
    <t>DM 4670</t>
  </si>
  <si>
    <t>IV medio</t>
  </si>
  <si>
    <t>MAIZ</t>
  </si>
  <si>
    <t xml:space="preserve">15N           </t>
  </si>
  <si>
    <r>
      <t>15S</t>
    </r>
    <r>
      <rPr>
        <sz val="11"/>
        <color rgb="FFFF0000"/>
        <rFont val="Calibri"/>
        <family val="2"/>
        <scheme val="minor"/>
      </rPr>
      <t xml:space="preserve">   </t>
    </r>
    <r>
      <rPr>
        <sz val="11"/>
        <color theme="1"/>
        <rFont val="Calibri"/>
        <family val="2"/>
        <scheme val="minor"/>
      </rPr>
      <t xml:space="preserve">            </t>
    </r>
  </si>
  <si>
    <t>9S</t>
  </si>
  <si>
    <t>TEMPRANO</t>
  </si>
  <si>
    <t>Fósforo exportado (kg total)</t>
  </si>
  <si>
    <t>Fósforo exportado (kg/ha)</t>
  </si>
  <si>
    <t>TARDIO</t>
  </si>
  <si>
    <t>12N</t>
  </si>
  <si>
    <t>12S</t>
  </si>
  <si>
    <t>1W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</si>
</sst>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0" xfId="0" applyFill="1" applyBorder="1"/>
    <xf numFmtId="0" fontId="0" fillId="0" borderId="2" xfId="0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2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0" fillId="0" borderId="5" xfId="0" applyFont="1" applyBorder="1" applyAlignment="1"/>
    <xf numFmtId="1" fontId="0" fillId="0" borderId="6" xfId="0" applyNumberFormat="1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tabSelected="1" zoomScale="80" zoomScaleNormal="80" workbookViewId="0">
      <selection activeCell="G73" sqref="G73"/>
    </sheetView>
  </sheetViews>
  <sheetFormatPr baseColWidth="10" defaultColWidth="9.140625" defaultRowHeight="15" x14ac:dyDescent="0.25"/>
  <cols>
    <col min="1" max="1" width="18.5703125" customWidth="1"/>
    <col min="2" max="2" width="8.7109375" customWidth="1"/>
    <col min="3" max="3" width="18.7109375" customWidth="1"/>
    <col min="4" max="4" width="15.7109375" customWidth="1"/>
    <col min="5" max="5" width="20.7109375" customWidth="1"/>
    <col min="6" max="6" width="16.140625" customWidth="1"/>
    <col min="7" max="7" width="19" customWidth="1"/>
    <col min="8" max="8" width="17.85546875" customWidth="1"/>
    <col min="9" max="9" width="10.7109375" customWidth="1"/>
    <col min="10" max="10" width="22.5703125" bestFit="1" customWidth="1"/>
    <col min="11" max="11" width="33.42578125" bestFit="1" customWidth="1"/>
    <col min="12" max="12" width="13.7109375" customWidth="1"/>
    <col min="13" max="14" width="14.85546875" bestFit="1" customWidth="1"/>
    <col min="16" max="16" width="13.140625" customWidth="1"/>
  </cols>
  <sheetData>
    <row r="1" spans="1:11" ht="30" x14ac:dyDescent="0.25">
      <c r="A1" s="36" t="s">
        <v>0</v>
      </c>
      <c r="B1" s="12" t="s">
        <v>1</v>
      </c>
      <c r="C1" s="37" t="s">
        <v>2</v>
      </c>
      <c r="D1" s="12" t="s">
        <v>23</v>
      </c>
      <c r="E1" s="12" t="s">
        <v>20</v>
      </c>
      <c r="F1" s="12" t="s">
        <v>19</v>
      </c>
      <c r="G1" s="12" t="s">
        <v>18</v>
      </c>
      <c r="H1" s="14" t="s">
        <v>21</v>
      </c>
      <c r="I1" s="14" t="s">
        <v>22</v>
      </c>
      <c r="J1" s="16" t="s">
        <v>33</v>
      </c>
      <c r="K1" s="16" t="s">
        <v>32</v>
      </c>
    </row>
    <row r="2" spans="1:11" ht="15.75" customHeight="1" x14ac:dyDescent="0.25">
      <c r="A2" s="38"/>
      <c r="B2" s="13"/>
      <c r="C2" s="39"/>
      <c r="D2" s="13"/>
      <c r="E2" s="13"/>
      <c r="F2" s="13"/>
      <c r="G2" s="13"/>
      <c r="H2" s="15"/>
      <c r="I2" s="15"/>
      <c r="J2" s="17"/>
      <c r="K2" s="17"/>
    </row>
    <row r="3" spans="1:11" x14ac:dyDescent="0.25">
      <c r="A3" s="19" t="s">
        <v>3</v>
      </c>
      <c r="B3" s="18">
        <v>1</v>
      </c>
      <c r="C3" s="2" t="s">
        <v>4</v>
      </c>
      <c r="D3" s="2">
        <v>17.989999999999998</v>
      </c>
      <c r="E3" s="2" t="s">
        <v>17</v>
      </c>
      <c r="F3" s="2" t="s">
        <v>16</v>
      </c>
      <c r="G3" s="2" t="s">
        <v>24</v>
      </c>
      <c r="H3" s="2">
        <v>4639</v>
      </c>
      <c r="I3" s="5">
        <f>H3/H$6</f>
        <v>1.2994279916306373</v>
      </c>
      <c r="J3" s="5">
        <f>H3/1000*5.6</f>
        <v>25.978400000000001</v>
      </c>
      <c r="K3" s="6">
        <f>J3*D3</f>
        <v>467.35141599999997</v>
      </c>
    </row>
    <row r="4" spans="1:11" x14ac:dyDescent="0.25">
      <c r="A4" s="19"/>
      <c r="B4" s="18"/>
      <c r="C4" s="2" t="s">
        <v>8</v>
      </c>
      <c r="D4" s="2">
        <v>54.82</v>
      </c>
      <c r="E4" s="2" t="s">
        <v>17</v>
      </c>
      <c r="F4" s="2" t="s">
        <v>16</v>
      </c>
      <c r="G4" s="2" t="s">
        <v>24</v>
      </c>
      <c r="H4" s="2">
        <v>3722</v>
      </c>
      <c r="I4" s="5">
        <f>H4/H$6</f>
        <v>1.0425675759537039</v>
      </c>
      <c r="J4" s="5">
        <f>H4/1000*5.6</f>
        <v>20.8432</v>
      </c>
      <c r="K4" s="6">
        <f>J4*D4</f>
        <v>1142.6242239999999</v>
      </c>
    </row>
    <row r="5" spans="1:11" x14ac:dyDescent="0.25">
      <c r="A5" s="19"/>
      <c r="B5" s="18"/>
      <c r="C5" s="2" t="s">
        <v>6</v>
      </c>
      <c r="D5" s="2">
        <v>17.690000000000001</v>
      </c>
      <c r="E5" s="2" t="s">
        <v>17</v>
      </c>
      <c r="F5" s="2" t="s">
        <v>16</v>
      </c>
      <c r="G5" s="2" t="s">
        <v>24</v>
      </c>
      <c r="H5" s="2">
        <v>2012</v>
      </c>
      <c r="I5" s="5">
        <f>H5/H$6</f>
        <v>0.56358032316465667</v>
      </c>
      <c r="J5" s="5">
        <f>H5/1000*5.6</f>
        <v>11.267199999999999</v>
      </c>
      <c r="K5" s="6">
        <f>J5*D5</f>
        <v>199.316768</v>
      </c>
    </row>
    <row r="6" spans="1:11" x14ac:dyDescent="0.25">
      <c r="A6" s="19"/>
      <c r="B6" s="18"/>
      <c r="C6" s="1" t="s">
        <v>7</v>
      </c>
      <c r="D6" s="1">
        <f>SUM(D3:D5)</f>
        <v>90.5</v>
      </c>
      <c r="E6" s="1" t="s">
        <v>10</v>
      </c>
      <c r="F6" s="1"/>
      <c r="G6" s="1"/>
      <c r="H6" s="4">
        <f>((D3*H3)+(D4*H4)+(D5*H5))/D6</f>
        <v>3570.0323756906082</v>
      </c>
      <c r="I6" s="3"/>
      <c r="J6" s="3">
        <f>H6/1000*5.6</f>
        <v>19.992181303867405</v>
      </c>
      <c r="K6" s="4">
        <f>J6*D6</f>
        <v>1809.292408</v>
      </c>
    </row>
    <row r="7" spans="1:11" x14ac:dyDescent="0.25">
      <c r="A7" s="18" t="s">
        <v>3</v>
      </c>
      <c r="B7" s="18">
        <v>2</v>
      </c>
      <c r="C7" s="2" t="s">
        <v>4</v>
      </c>
      <c r="D7" s="2">
        <v>64.849999999999994</v>
      </c>
      <c r="E7" s="2" t="s">
        <v>17</v>
      </c>
      <c r="F7" s="2" t="s">
        <v>15</v>
      </c>
      <c r="G7" s="2" t="s">
        <v>24</v>
      </c>
      <c r="H7" s="2">
        <v>4758</v>
      </c>
      <c r="I7" s="5">
        <f>H7/H$10</f>
        <v>1.0941183264469969</v>
      </c>
      <c r="J7" s="5">
        <f>H7/1000*5.6</f>
        <v>26.6448</v>
      </c>
      <c r="K7" s="6">
        <f>J7*D7</f>
        <v>1727.9152799999999</v>
      </c>
    </row>
    <row r="8" spans="1:11" x14ac:dyDescent="0.25">
      <c r="A8" s="18"/>
      <c r="B8" s="18"/>
      <c r="C8" s="2" t="s">
        <v>8</v>
      </c>
      <c r="D8" s="2">
        <v>53.06</v>
      </c>
      <c r="E8" s="2" t="s">
        <v>17</v>
      </c>
      <c r="F8" s="2" t="s">
        <v>15</v>
      </c>
      <c r="G8" s="2" t="s">
        <v>24</v>
      </c>
      <c r="H8" s="2">
        <v>4138</v>
      </c>
      <c r="I8" s="5">
        <f>H8/H$10</f>
        <v>0.95154721202977577</v>
      </c>
      <c r="J8" s="5">
        <f>H8/1000*5.6</f>
        <v>23.172799999999999</v>
      </c>
      <c r="K8" s="6">
        <f>J8*D8</f>
        <v>1229.5487679999999</v>
      </c>
    </row>
    <row r="9" spans="1:11" x14ac:dyDescent="0.25">
      <c r="A9" s="18"/>
      <c r="B9" s="18"/>
      <c r="C9" s="2" t="s">
        <v>6</v>
      </c>
      <c r="D9" s="2">
        <v>10.51</v>
      </c>
      <c r="E9" s="2" t="s">
        <v>17</v>
      </c>
      <c r="F9" s="2" t="s">
        <v>15</v>
      </c>
      <c r="G9" s="2" t="s">
        <v>24</v>
      </c>
      <c r="H9" s="2">
        <v>2887</v>
      </c>
      <c r="I9" s="5">
        <f>H9/H$10</f>
        <v>0.66387549568147963</v>
      </c>
      <c r="J9" s="5">
        <f>H9/1000*5.6</f>
        <v>16.167199999999998</v>
      </c>
      <c r="K9" s="6">
        <f>J9*D9</f>
        <v>169.91727199999997</v>
      </c>
    </row>
    <row r="10" spans="1:11" x14ac:dyDescent="0.25">
      <c r="A10" s="18"/>
      <c r="B10" s="18"/>
      <c r="C10" s="1" t="s">
        <v>7</v>
      </c>
      <c r="D10" s="1">
        <f>SUM(D7:D9)</f>
        <v>128.41999999999999</v>
      </c>
      <c r="E10" s="1" t="s">
        <v>10</v>
      </c>
      <c r="F10" s="1"/>
      <c r="G10" s="1"/>
      <c r="H10" s="4">
        <f>((D7*H7)+(D8*H8)+(D9*H9))/D10</f>
        <v>4348.7069771063698</v>
      </c>
      <c r="I10" s="3"/>
      <c r="J10" s="3">
        <f>H10/1000*5.6</f>
        <v>24.352759071795671</v>
      </c>
      <c r="K10" s="4">
        <f>J10*D10</f>
        <v>3127.3813199999995</v>
      </c>
    </row>
    <row r="11" spans="1:11" x14ac:dyDescent="0.25">
      <c r="A11" s="18" t="s">
        <v>3</v>
      </c>
      <c r="B11" s="18">
        <v>5</v>
      </c>
      <c r="C11" s="2" t="s">
        <v>8</v>
      </c>
      <c r="D11" s="2">
        <v>26.72</v>
      </c>
      <c r="E11" s="2" t="s">
        <v>17</v>
      </c>
      <c r="F11" s="2" t="s">
        <v>16</v>
      </c>
      <c r="G11" s="2" t="s">
        <v>24</v>
      </c>
      <c r="H11" s="2">
        <v>4400</v>
      </c>
      <c r="I11" s="5">
        <f>H11/H13</f>
        <v>1.0225841381401028</v>
      </c>
      <c r="J11" s="5">
        <f>H11/1000*5.6</f>
        <v>24.64</v>
      </c>
      <c r="K11" s="6">
        <f>J11*D11</f>
        <v>658.38080000000002</v>
      </c>
    </row>
    <row r="12" spans="1:11" x14ac:dyDescent="0.25">
      <c r="A12" s="18"/>
      <c r="B12" s="18"/>
      <c r="C12" s="2" t="s">
        <v>5</v>
      </c>
      <c r="D12" s="2">
        <v>8.99</v>
      </c>
      <c r="E12" s="2" t="s">
        <v>17</v>
      </c>
      <c r="F12" s="2" t="s">
        <v>16</v>
      </c>
      <c r="G12" s="2" t="s">
        <v>24</v>
      </c>
      <c r="H12" s="2">
        <v>4014</v>
      </c>
      <c r="I12" s="5">
        <f>H12/H13</f>
        <v>0.93287562056690287</v>
      </c>
      <c r="J12" s="5">
        <f>H12/1000*5.6</f>
        <v>22.478400000000001</v>
      </c>
      <c r="K12" s="6">
        <f>J12*D12</f>
        <v>202.080816</v>
      </c>
    </row>
    <row r="13" spans="1:11" x14ac:dyDescent="0.25">
      <c r="A13" s="18"/>
      <c r="B13" s="18"/>
      <c r="C13" s="1" t="s">
        <v>7</v>
      </c>
      <c r="D13" s="1">
        <f>SUM(D11:D12)</f>
        <v>35.71</v>
      </c>
      <c r="E13" s="1" t="s">
        <v>10</v>
      </c>
      <c r="F13" s="1"/>
      <c r="G13" s="1"/>
      <c r="H13" s="4">
        <f>((D11*H11)+(D12*H12))/D13</f>
        <v>4302.8244189302713</v>
      </c>
      <c r="I13" s="3"/>
      <c r="J13" s="3">
        <f>H13/1000*5.6</f>
        <v>24.095816746009518</v>
      </c>
      <c r="K13" s="4">
        <f>J13*D13</f>
        <v>860.46161599999994</v>
      </c>
    </row>
    <row r="14" spans="1:11" x14ac:dyDescent="0.25">
      <c r="A14" s="18" t="s">
        <v>3</v>
      </c>
      <c r="B14" s="18">
        <v>8</v>
      </c>
      <c r="C14" s="2" t="s">
        <v>8</v>
      </c>
      <c r="D14" s="2">
        <v>63.75</v>
      </c>
      <c r="E14" s="2" t="s">
        <v>17</v>
      </c>
      <c r="F14" s="2" t="s">
        <v>16</v>
      </c>
      <c r="G14" s="2" t="s">
        <v>24</v>
      </c>
      <c r="H14" s="2">
        <v>4453</v>
      </c>
      <c r="I14" s="5">
        <f>H14/H16</f>
        <v>1.136211671853963</v>
      </c>
      <c r="J14" s="5">
        <f>H14/1000*5.6</f>
        <v>24.936800000000002</v>
      </c>
      <c r="K14" s="6">
        <f>J14*D14</f>
        <v>1589.721</v>
      </c>
    </row>
    <row r="15" spans="1:11" x14ac:dyDescent="0.25">
      <c r="A15" s="18"/>
      <c r="B15" s="18"/>
      <c r="C15" s="2" t="s">
        <v>5</v>
      </c>
      <c r="D15" s="2">
        <v>63.12</v>
      </c>
      <c r="E15" s="2" t="s">
        <v>17</v>
      </c>
      <c r="F15" s="2" t="s">
        <v>16</v>
      </c>
      <c r="G15" s="2" t="s">
        <v>24</v>
      </c>
      <c r="H15" s="2">
        <v>3380</v>
      </c>
      <c r="I15" s="5">
        <f>H15/H16</f>
        <v>0.86242880100300812</v>
      </c>
      <c r="J15" s="5">
        <f>H15/1000*5.6</f>
        <v>18.927999999999997</v>
      </c>
      <c r="K15" s="6">
        <f>J15*D15</f>
        <v>1194.7353599999997</v>
      </c>
    </row>
    <row r="16" spans="1:11" x14ac:dyDescent="0.25">
      <c r="A16" s="18"/>
      <c r="B16" s="18"/>
      <c r="C16" s="1" t="s">
        <v>7</v>
      </c>
      <c r="D16" s="1">
        <f>SUM(D14:D15)</f>
        <v>126.87</v>
      </c>
      <c r="E16" s="1" t="s">
        <v>10</v>
      </c>
      <c r="F16" s="1"/>
      <c r="G16" s="1"/>
      <c r="H16" s="4">
        <f>((D14*H14)+(D15*H15))/D16</f>
        <v>3919.1641049893587</v>
      </c>
      <c r="I16" s="3"/>
      <c r="J16" s="3">
        <f>H16/1000*5.6</f>
        <v>21.94731898794041</v>
      </c>
      <c r="K16" s="4">
        <f>J16*D16</f>
        <v>2784.4563599999997</v>
      </c>
    </row>
    <row r="17" spans="1:11" x14ac:dyDescent="0.25">
      <c r="A17" s="19" t="s">
        <v>3</v>
      </c>
      <c r="B17" s="21">
        <v>14</v>
      </c>
      <c r="C17" s="2" t="s">
        <v>8</v>
      </c>
      <c r="D17" s="2">
        <v>19.420000000000002</v>
      </c>
      <c r="E17" s="2" t="s">
        <v>17</v>
      </c>
      <c r="F17" s="2" t="s">
        <v>15</v>
      </c>
      <c r="G17" s="2" t="s">
        <v>24</v>
      </c>
      <c r="H17" s="6">
        <f>I17*H19</f>
        <v>3282.3</v>
      </c>
      <c r="I17" s="5">
        <v>1.042</v>
      </c>
      <c r="J17" s="5">
        <f>H17/1000*5.6</f>
        <v>18.380880000000001</v>
      </c>
      <c r="K17" s="6">
        <f>J17*D17</f>
        <v>356.95668960000006</v>
      </c>
    </row>
    <row r="18" spans="1:11" x14ac:dyDescent="0.25">
      <c r="A18" s="19"/>
      <c r="B18" s="22"/>
      <c r="C18" s="2" t="s">
        <v>5</v>
      </c>
      <c r="D18" s="2">
        <v>34.799999999999997</v>
      </c>
      <c r="E18" s="2" t="s">
        <v>17</v>
      </c>
      <c r="F18" s="2" t="s">
        <v>15</v>
      </c>
      <c r="G18" s="2" t="s">
        <v>24</v>
      </c>
      <c r="H18" s="6">
        <f>I18*H19</f>
        <v>3074.4</v>
      </c>
      <c r="I18" s="5">
        <v>0.97599999999999998</v>
      </c>
      <c r="J18" s="5">
        <f>H18/1000*5.6</f>
        <v>17.216640000000002</v>
      </c>
      <c r="K18" s="6">
        <f>J18*D18</f>
        <v>599.13907200000006</v>
      </c>
    </row>
    <row r="19" spans="1:11" x14ac:dyDescent="0.25">
      <c r="A19" s="19"/>
      <c r="B19" s="23"/>
      <c r="C19" s="1" t="s">
        <v>7</v>
      </c>
      <c r="D19" s="1">
        <f>SUM(D17:D18)</f>
        <v>54.22</v>
      </c>
      <c r="E19" s="1" t="s">
        <v>10</v>
      </c>
      <c r="F19" s="1"/>
      <c r="G19" s="1"/>
      <c r="H19" s="4">
        <v>3150</v>
      </c>
      <c r="I19" s="3"/>
      <c r="J19" s="3">
        <f>H19/1000*5.6</f>
        <v>17.639999999999997</v>
      </c>
      <c r="K19" s="4">
        <f>J19*D19</f>
        <v>956.44079999999985</v>
      </c>
    </row>
    <row r="20" spans="1:11" ht="15" customHeight="1" x14ac:dyDescent="0.25">
      <c r="A20" s="20" t="s">
        <v>3</v>
      </c>
      <c r="B20" s="21" t="s">
        <v>28</v>
      </c>
      <c r="C20" s="2" t="s">
        <v>8</v>
      </c>
      <c r="D20" s="2">
        <v>67.400000000000006</v>
      </c>
      <c r="E20" s="2" t="s">
        <v>17</v>
      </c>
      <c r="F20" s="2" t="s">
        <v>25</v>
      </c>
      <c r="G20" s="2" t="s">
        <v>26</v>
      </c>
      <c r="H20" s="6">
        <f>I20*H22</f>
        <v>2193.5</v>
      </c>
      <c r="I20" s="5">
        <v>1.07</v>
      </c>
      <c r="J20" s="5">
        <f>H20/1000*5.6</f>
        <v>12.283599999999998</v>
      </c>
      <c r="K20" s="6">
        <f>J20*D20</f>
        <v>827.91463999999996</v>
      </c>
    </row>
    <row r="21" spans="1:11" x14ac:dyDescent="0.25">
      <c r="A21" s="20"/>
      <c r="B21" s="22"/>
      <c r="C21" s="2" t="s">
        <v>5</v>
      </c>
      <c r="D21" s="2">
        <v>63.47</v>
      </c>
      <c r="E21" s="2" t="s">
        <v>17</v>
      </c>
      <c r="F21" s="2" t="s">
        <v>25</v>
      </c>
      <c r="G21" s="2" t="s">
        <v>26</v>
      </c>
      <c r="H21" s="6">
        <f>I21*H22</f>
        <v>1886</v>
      </c>
      <c r="I21" s="5">
        <v>0.92</v>
      </c>
      <c r="J21" s="5">
        <f>H21/1000*5.6</f>
        <v>10.561599999999999</v>
      </c>
      <c r="K21" s="6">
        <f>J21*D21</f>
        <v>670.34475199999986</v>
      </c>
    </row>
    <row r="22" spans="1:11" x14ac:dyDescent="0.25">
      <c r="A22" s="20"/>
      <c r="B22" s="23"/>
      <c r="C22" s="1" t="s">
        <v>7</v>
      </c>
      <c r="D22" s="1">
        <f>SUM(D20:D21)</f>
        <v>130.87</v>
      </c>
      <c r="E22" s="1" t="s">
        <v>10</v>
      </c>
      <c r="F22" s="1"/>
      <c r="G22" s="1"/>
      <c r="H22" s="4">
        <v>2050</v>
      </c>
      <c r="I22" s="3"/>
      <c r="J22" s="3">
        <f>H22/1000*5.6</f>
        <v>11.479999999999999</v>
      </c>
      <c r="K22" s="4">
        <f>J22*D22</f>
        <v>1502.3875999999998</v>
      </c>
    </row>
    <row r="23" spans="1:11" x14ac:dyDescent="0.25">
      <c r="A23" s="20" t="s">
        <v>3</v>
      </c>
      <c r="B23" s="21" t="s">
        <v>29</v>
      </c>
      <c r="C23" s="2" t="s">
        <v>8</v>
      </c>
      <c r="D23" s="2">
        <v>14.03</v>
      </c>
      <c r="E23" s="2" t="s">
        <v>17</v>
      </c>
      <c r="F23" s="2" t="s">
        <v>25</v>
      </c>
      <c r="G23" s="2" t="s">
        <v>26</v>
      </c>
      <c r="H23" s="6">
        <f>I23*H25</f>
        <v>2789.7000000000003</v>
      </c>
      <c r="I23" s="5">
        <v>1.02</v>
      </c>
      <c r="J23" s="5">
        <f>H23/1000*5.6</f>
        <v>15.62232</v>
      </c>
      <c r="K23" s="6">
        <f>J23*D23</f>
        <v>219.1811496</v>
      </c>
    </row>
    <row r="24" spans="1:11" x14ac:dyDescent="0.25">
      <c r="A24" s="20"/>
      <c r="B24" s="22"/>
      <c r="C24" s="2" t="s">
        <v>5</v>
      </c>
      <c r="D24" s="2">
        <v>111.4</v>
      </c>
      <c r="E24" s="2" t="s">
        <v>17</v>
      </c>
      <c r="F24" s="2" t="s">
        <v>25</v>
      </c>
      <c r="G24" s="2" t="s">
        <v>26</v>
      </c>
      <c r="H24" s="6">
        <f>I24*H25</f>
        <v>2729.53</v>
      </c>
      <c r="I24" s="5">
        <v>0.998</v>
      </c>
      <c r="J24" s="5">
        <f>H24/1000*5.6</f>
        <v>15.285367999999998</v>
      </c>
      <c r="K24" s="6">
        <f>J24*D24</f>
        <v>1702.7899951999998</v>
      </c>
    </row>
    <row r="25" spans="1:11" x14ac:dyDescent="0.25">
      <c r="A25" s="20"/>
      <c r="B25" s="23"/>
      <c r="C25" s="1" t="s">
        <v>7</v>
      </c>
      <c r="D25" s="1">
        <f>SUM(D23:D24)</f>
        <v>125.43</v>
      </c>
      <c r="E25" s="1" t="s">
        <v>10</v>
      </c>
      <c r="F25" s="1"/>
      <c r="G25" s="1"/>
      <c r="H25" s="4">
        <v>2735</v>
      </c>
      <c r="I25" s="3"/>
      <c r="J25" s="3">
        <f>H25/1000*5.6</f>
        <v>15.315999999999999</v>
      </c>
      <c r="K25" s="4">
        <f>J25*D25</f>
        <v>1921.0858799999999</v>
      </c>
    </row>
    <row r="26" spans="1:11" x14ac:dyDescent="0.25">
      <c r="A26" s="20" t="s">
        <v>3</v>
      </c>
      <c r="B26" s="18" t="s">
        <v>9</v>
      </c>
      <c r="C26" s="2" t="s">
        <v>8</v>
      </c>
      <c r="D26" s="2">
        <v>13.53</v>
      </c>
      <c r="E26" s="2" t="s">
        <v>17</v>
      </c>
      <c r="F26" s="2" t="s">
        <v>16</v>
      </c>
      <c r="G26" s="2" t="s">
        <v>24</v>
      </c>
      <c r="H26" s="2">
        <v>4232</v>
      </c>
      <c r="I26" s="5">
        <f>H26/H28</f>
        <v>1.5903272589368229</v>
      </c>
      <c r="J26" s="5">
        <f>H26/1000*5.6</f>
        <v>23.699200000000001</v>
      </c>
      <c r="K26" s="6">
        <f>J26*D26</f>
        <v>320.65017599999999</v>
      </c>
    </row>
    <row r="27" spans="1:11" x14ac:dyDescent="0.25">
      <c r="A27" s="20"/>
      <c r="B27" s="18"/>
      <c r="C27" s="2" t="s">
        <v>5</v>
      </c>
      <c r="D27" s="2">
        <v>44.18</v>
      </c>
      <c r="E27" s="2" t="s">
        <v>17</v>
      </c>
      <c r="F27" s="2" t="s">
        <v>16</v>
      </c>
      <c r="G27" s="2" t="s">
        <v>24</v>
      </c>
      <c r="H27" s="2">
        <v>2180</v>
      </c>
      <c r="I27" s="5">
        <f>H27/H28</f>
        <v>0.81921394718390217</v>
      </c>
      <c r="J27" s="5">
        <f>H27/1000*5.6</f>
        <v>12.208</v>
      </c>
      <c r="K27" s="6">
        <f>J27*D27</f>
        <v>539.34943999999996</v>
      </c>
    </row>
    <row r="28" spans="1:11" x14ac:dyDescent="0.25">
      <c r="A28" s="20"/>
      <c r="B28" s="18"/>
      <c r="C28" s="1" t="s">
        <v>7</v>
      </c>
      <c r="D28" s="1">
        <f>SUM(D26:D27)</f>
        <v>57.71</v>
      </c>
      <c r="E28" s="1" t="s">
        <v>10</v>
      </c>
      <c r="F28" s="1"/>
      <c r="G28" s="1"/>
      <c r="H28" s="4">
        <f>((D26*H26)+(D27*H27))/D28</f>
        <v>2661.0875064980069</v>
      </c>
      <c r="I28" s="3"/>
      <c r="J28" s="3">
        <f>H28/1000*5.6</f>
        <v>14.902090036388838</v>
      </c>
      <c r="K28" s="4">
        <f>J28*D28</f>
        <v>859.99961599999983</v>
      </c>
    </row>
    <row r="29" spans="1:11" x14ac:dyDescent="0.25">
      <c r="A29" s="20" t="s">
        <v>3</v>
      </c>
      <c r="B29" s="18" t="s">
        <v>11</v>
      </c>
      <c r="C29" s="2" t="s">
        <v>8</v>
      </c>
      <c r="D29" s="2">
        <v>60.3</v>
      </c>
      <c r="E29" s="2" t="s">
        <v>17</v>
      </c>
      <c r="F29" s="2" t="s">
        <v>15</v>
      </c>
      <c r="G29" s="2" t="s">
        <v>24</v>
      </c>
      <c r="H29" s="2">
        <v>3974</v>
      </c>
      <c r="I29" s="5">
        <f>H29/H31</f>
        <v>1.0646101292750165</v>
      </c>
      <c r="J29" s="5">
        <f>H29/1000*5.6</f>
        <v>22.2544</v>
      </c>
      <c r="K29" s="6">
        <f>J29*D29</f>
        <v>1341.9403199999999</v>
      </c>
    </row>
    <row r="30" spans="1:11" x14ac:dyDescent="0.25">
      <c r="A30" s="20"/>
      <c r="B30" s="18"/>
      <c r="C30" s="2" t="s">
        <v>5</v>
      </c>
      <c r="D30" s="2">
        <v>46.94</v>
      </c>
      <c r="E30" s="2" t="s">
        <v>17</v>
      </c>
      <c r="F30" s="2" t="s">
        <v>15</v>
      </c>
      <c r="G30" s="2" t="s">
        <v>24</v>
      </c>
      <c r="H30" s="2">
        <v>3423</v>
      </c>
      <c r="I30" s="5">
        <f>H30/H31</f>
        <v>0.91700062217120826</v>
      </c>
      <c r="J30" s="5">
        <f>H30/1000*5.6</f>
        <v>19.168799999999997</v>
      </c>
      <c r="K30" s="6">
        <f>J30*D30</f>
        <v>899.78347199999985</v>
      </c>
    </row>
    <row r="31" spans="1:11" x14ac:dyDescent="0.25">
      <c r="A31" s="20"/>
      <c r="B31" s="18"/>
      <c r="C31" s="1" t="s">
        <v>7</v>
      </c>
      <c r="D31" s="1">
        <f>SUM(D29:D30)</f>
        <v>107.24</v>
      </c>
      <c r="E31" s="1" t="s">
        <v>10</v>
      </c>
      <c r="F31" s="1"/>
      <c r="G31" s="1"/>
      <c r="H31" s="4">
        <f>((D29*H29)+(D30*H30))/D31</f>
        <v>3732.8218948153672</v>
      </c>
      <c r="I31" s="3"/>
      <c r="J31" s="3">
        <f>H31/1000*5.6</f>
        <v>20.903802610966054</v>
      </c>
      <c r="K31" s="4">
        <f>J31*D31</f>
        <v>2241.7237919999993</v>
      </c>
    </row>
    <row r="32" spans="1:11" x14ac:dyDescent="0.25">
      <c r="A32" s="20" t="s">
        <v>3</v>
      </c>
      <c r="B32" s="18">
        <v>3</v>
      </c>
      <c r="C32" s="2" t="s">
        <v>4</v>
      </c>
      <c r="D32" s="2">
        <v>44.57</v>
      </c>
      <c r="E32" s="2" t="s">
        <v>27</v>
      </c>
      <c r="F32" s="2">
        <v>6610</v>
      </c>
      <c r="G32" s="2" t="s">
        <v>31</v>
      </c>
      <c r="H32" s="2">
        <v>11152</v>
      </c>
      <c r="I32" s="5">
        <f>H32/H34</f>
        <v>1.0423867867276813</v>
      </c>
      <c r="J32" s="5">
        <f>H32/1000*3</f>
        <v>33.455999999999996</v>
      </c>
      <c r="K32" s="6">
        <f>J32*D32</f>
        <v>1491.1339199999998</v>
      </c>
    </row>
    <row r="33" spans="1:11" x14ac:dyDescent="0.25">
      <c r="A33" s="20"/>
      <c r="B33" s="18"/>
      <c r="C33" s="2" t="s">
        <v>8</v>
      </c>
      <c r="D33" s="2">
        <v>28.09</v>
      </c>
      <c r="E33" s="2" t="s">
        <v>27</v>
      </c>
      <c r="F33" s="2">
        <v>6610</v>
      </c>
      <c r="G33" s="2" t="s">
        <v>31</v>
      </c>
      <c r="H33" s="2">
        <v>9979</v>
      </c>
      <c r="I33" s="5">
        <f>H33/H34</f>
        <v>0.93274549361150738</v>
      </c>
      <c r="J33" s="5">
        <f>H33/1000*3</f>
        <v>29.936999999999998</v>
      </c>
      <c r="K33" s="6">
        <f>J33*D33</f>
        <v>840.93032999999991</v>
      </c>
    </row>
    <row r="34" spans="1:11" x14ac:dyDescent="0.25">
      <c r="A34" s="20"/>
      <c r="B34" s="18"/>
      <c r="C34" s="1" t="s">
        <v>7</v>
      </c>
      <c r="D34" s="1">
        <f>SUM(D32:D33)</f>
        <v>72.66</v>
      </c>
      <c r="E34" s="1" t="s">
        <v>10</v>
      </c>
      <c r="F34" s="1"/>
      <c r="G34" s="1"/>
      <c r="H34" s="4">
        <f>((D32*H32)+(D33*H33))/D34</f>
        <v>10698.523947151116</v>
      </c>
      <c r="I34" s="3"/>
      <c r="J34" s="3">
        <f>H34/1000*3</f>
        <v>32.095571841453349</v>
      </c>
      <c r="K34" s="4">
        <f>J34*D34</f>
        <v>2332.0642500000004</v>
      </c>
    </row>
    <row r="35" spans="1:11" x14ac:dyDescent="0.25">
      <c r="A35" s="18" t="s">
        <v>3</v>
      </c>
      <c r="B35" s="18" t="s">
        <v>12</v>
      </c>
      <c r="C35" s="2" t="s">
        <v>4</v>
      </c>
      <c r="D35" s="2">
        <v>61.88</v>
      </c>
      <c r="E35" s="2" t="s">
        <v>27</v>
      </c>
      <c r="F35" s="2">
        <v>7822</v>
      </c>
      <c r="G35" s="2" t="s">
        <v>31</v>
      </c>
      <c r="H35" s="2">
        <v>10481</v>
      </c>
      <c r="I35" s="5">
        <f>H35/H$38</f>
        <v>1.1025088384702602</v>
      </c>
      <c r="J35" s="5">
        <f>H35/1000*3</f>
        <v>31.442999999999998</v>
      </c>
      <c r="K35" s="6">
        <f>J35*D35</f>
        <v>1945.6928399999999</v>
      </c>
    </row>
    <row r="36" spans="1:11" x14ac:dyDescent="0.25">
      <c r="A36" s="18"/>
      <c r="B36" s="18"/>
      <c r="C36" s="2" t="s">
        <v>8</v>
      </c>
      <c r="D36" s="2">
        <v>66.89</v>
      </c>
      <c r="E36" s="2" t="s">
        <v>27</v>
      </c>
      <c r="F36" s="2">
        <v>7822</v>
      </c>
      <c r="G36" s="2" t="s">
        <v>31</v>
      </c>
      <c r="H36" s="2">
        <v>9046</v>
      </c>
      <c r="I36" s="5">
        <f>H36/H$38</f>
        <v>0.9515594840952174</v>
      </c>
      <c r="J36" s="5">
        <f>H36/1000*3</f>
        <v>27.137999999999998</v>
      </c>
      <c r="K36" s="6">
        <f>J36*D36</f>
        <v>1815.26082</v>
      </c>
    </row>
    <row r="37" spans="1:11" x14ac:dyDescent="0.25">
      <c r="A37" s="18"/>
      <c r="B37" s="18"/>
      <c r="C37" s="2" t="s">
        <v>5</v>
      </c>
      <c r="D37" s="2">
        <v>12.62</v>
      </c>
      <c r="E37" s="2" t="s">
        <v>27</v>
      </c>
      <c r="F37" s="2">
        <v>7822</v>
      </c>
      <c r="G37" s="2" t="s">
        <v>31</v>
      </c>
      <c r="H37" s="2">
        <v>7169</v>
      </c>
      <c r="I37" s="5">
        <f>H37/H$38</f>
        <v>0.75411562474890703</v>
      </c>
      <c r="J37" s="5">
        <f>H37/1000*3</f>
        <v>21.506999999999998</v>
      </c>
      <c r="K37" s="6">
        <f>J37*D37</f>
        <v>271.41833999999994</v>
      </c>
    </row>
    <row r="38" spans="1:11" x14ac:dyDescent="0.25">
      <c r="A38" s="18"/>
      <c r="B38" s="18"/>
      <c r="C38" s="1" t="s">
        <v>7</v>
      </c>
      <c r="D38" s="1">
        <f>SUM(D35:D37)</f>
        <v>141.39000000000001</v>
      </c>
      <c r="E38" s="1" t="s">
        <v>10</v>
      </c>
      <c r="F38" s="1"/>
      <c r="G38" s="1"/>
      <c r="H38" s="4">
        <f>((D35*H35)+(D36*H36)+(D37*H37))/D38</f>
        <v>9506.4997524577411</v>
      </c>
      <c r="I38" s="3"/>
      <c r="J38" s="3">
        <f>H38/1000*3</f>
        <v>28.519499257373219</v>
      </c>
      <c r="K38" s="4">
        <f>J38*D38</f>
        <v>4032.3719999999998</v>
      </c>
    </row>
    <row r="39" spans="1:11" x14ac:dyDescent="0.25">
      <c r="A39" s="24" t="s">
        <v>3</v>
      </c>
      <c r="B39" s="24" t="s">
        <v>30</v>
      </c>
      <c r="C39" s="8" t="s">
        <v>8</v>
      </c>
      <c r="D39" s="8">
        <f>20.83+8.05</f>
        <v>28.88</v>
      </c>
      <c r="E39" s="8" t="s">
        <v>27</v>
      </c>
      <c r="F39" s="8">
        <v>6610</v>
      </c>
      <c r="G39" s="8" t="s">
        <v>34</v>
      </c>
      <c r="H39" s="9">
        <v>7324</v>
      </c>
      <c r="I39" s="10">
        <f>H39/H41</f>
        <v>1.0966005397380378</v>
      </c>
      <c r="J39" s="10">
        <f>H39/1000*3</f>
        <v>21.972000000000001</v>
      </c>
      <c r="K39" s="9">
        <f>J39*D39</f>
        <v>634.55136000000005</v>
      </c>
    </row>
    <row r="40" spans="1:11" x14ac:dyDescent="0.25">
      <c r="A40" s="25"/>
      <c r="B40" s="25"/>
      <c r="C40" s="8" t="s">
        <v>5</v>
      </c>
      <c r="D40" s="8">
        <v>30.11</v>
      </c>
      <c r="E40" s="8" t="s">
        <v>27</v>
      </c>
      <c r="F40" s="8">
        <v>6610</v>
      </c>
      <c r="G40" s="8" t="s">
        <v>34</v>
      </c>
      <c r="H40" s="9">
        <v>6060</v>
      </c>
      <c r="I40" s="10">
        <f>H40/H41</f>
        <v>0.90734561316391449</v>
      </c>
      <c r="J40" s="10">
        <f>H40/1000*3</f>
        <v>18.18</v>
      </c>
      <c r="K40" s="9">
        <f>J40*D40</f>
        <v>547.39980000000003</v>
      </c>
    </row>
    <row r="41" spans="1:11" x14ac:dyDescent="0.25">
      <c r="A41" s="26"/>
      <c r="B41" s="26"/>
      <c r="C41" s="1" t="s">
        <v>7</v>
      </c>
      <c r="D41" s="1">
        <f>SUM(D39:D40)</f>
        <v>58.989999999999995</v>
      </c>
      <c r="E41" s="1" t="s">
        <v>10</v>
      </c>
      <c r="F41" s="1"/>
      <c r="G41" s="1"/>
      <c r="H41" s="4">
        <f>((H39*D39)+(H40*D40))/D41</f>
        <v>6678.8221732497032</v>
      </c>
      <c r="I41" s="3"/>
      <c r="J41" s="3">
        <f>H41/1000*3</f>
        <v>20.036466519749109</v>
      </c>
      <c r="K41" s="4">
        <f>J41*D41</f>
        <v>1181.9511599999998</v>
      </c>
    </row>
    <row r="42" spans="1:11" x14ac:dyDescent="0.25">
      <c r="A42" s="20" t="s">
        <v>3</v>
      </c>
      <c r="B42" s="18" t="s">
        <v>13</v>
      </c>
      <c r="C42" s="2" t="s">
        <v>4</v>
      </c>
      <c r="D42" s="2">
        <v>4.99</v>
      </c>
      <c r="E42" s="2" t="s">
        <v>27</v>
      </c>
      <c r="F42" s="2">
        <v>6610</v>
      </c>
      <c r="G42" s="2" t="s">
        <v>31</v>
      </c>
      <c r="H42" s="2">
        <v>9855</v>
      </c>
      <c r="I42" s="5">
        <f>H42/H$45</f>
        <v>1.2559035992192731</v>
      </c>
      <c r="J42" s="5">
        <f>H42/1000*3</f>
        <v>29.565000000000001</v>
      </c>
      <c r="K42" s="6">
        <f>J42*D42</f>
        <v>147.52935000000002</v>
      </c>
    </row>
    <row r="43" spans="1:11" x14ac:dyDescent="0.25">
      <c r="A43" s="20"/>
      <c r="B43" s="18"/>
      <c r="C43" s="2" t="s">
        <v>8</v>
      </c>
      <c r="D43" s="2">
        <v>34.979999999999997</v>
      </c>
      <c r="E43" s="2" t="s">
        <v>27</v>
      </c>
      <c r="F43" s="2">
        <v>6610</v>
      </c>
      <c r="G43" s="2" t="s">
        <v>31</v>
      </c>
      <c r="H43" s="2">
        <v>8555</v>
      </c>
      <c r="I43" s="5">
        <f>H43/H$45</f>
        <v>1.0902339209863907</v>
      </c>
      <c r="J43" s="5">
        <f>H43/1000*3</f>
        <v>25.664999999999999</v>
      </c>
      <c r="K43" s="6">
        <f>J43*D43</f>
        <v>897.76169999999991</v>
      </c>
    </row>
    <row r="44" spans="1:11" x14ac:dyDescent="0.25">
      <c r="A44" s="20"/>
      <c r="B44" s="18"/>
      <c r="C44" s="2" t="s">
        <v>5</v>
      </c>
      <c r="D44" s="2">
        <v>49.14</v>
      </c>
      <c r="E44" s="2" t="s">
        <v>27</v>
      </c>
      <c r="F44" s="2">
        <v>6610</v>
      </c>
      <c r="G44" s="2" t="s">
        <v>31</v>
      </c>
      <c r="H44" s="2">
        <v>7139</v>
      </c>
      <c r="I44" s="5">
        <f>H44/H$45</f>
        <v>0.90978140992657441</v>
      </c>
      <c r="J44" s="5">
        <f>H44/1000*3</f>
        <v>21.417000000000002</v>
      </c>
      <c r="K44" s="6">
        <f>J44*D44</f>
        <v>1052.43138</v>
      </c>
    </row>
    <row r="45" spans="1:11" x14ac:dyDescent="0.25">
      <c r="A45" s="20"/>
      <c r="B45" s="18"/>
      <c r="C45" s="1" t="s">
        <v>7</v>
      </c>
      <c r="D45" s="1">
        <f>SUM(D42:D44)</f>
        <v>89.11</v>
      </c>
      <c r="E45" s="1" t="s">
        <v>10</v>
      </c>
      <c r="F45" s="1"/>
      <c r="G45" s="1"/>
      <c r="H45" s="4">
        <f>((D42*H42)+(D43*H43)+(D44*H44))/D45</f>
        <v>7846.939849624061</v>
      </c>
      <c r="I45" s="3"/>
      <c r="J45" s="3">
        <f>H45/1000*3</f>
        <v>23.540819548872182</v>
      </c>
      <c r="K45" s="4">
        <f>J45*D45</f>
        <v>2097.7224300000003</v>
      </c>
    </row>
    <row r="46" spans="1:11" x14ac:dyDescent="0.25">
      <c r="A46" s="20" t="s">
        <v>3</v>
      </c>
      <c r="B46" s="18" t="s">
        <v>14</v>
      </c>
      <c r="C46" s="2" t="s">
        <v>4</v>
      </c>
      <c r="D46" s="2">
        <v>25.66</v>
      </c>
      <c r="E46" s="2" t="s">
        <v>27</v>
      </c>
      <c r="F46" s="2">
        <v>7822</v>
      </c>
      <c r="G46" s="2" t="s">
        <v>31</v>
      </c>
      <c r="H46" s="2">
        <v>8161</v>
      </c>
      <c r="I46" s="5">
        <f>H46/H48</f>
        <v>1.071718779229234</v>
      </c>
      <c r="J46" s="5">
        <f>H46/1000*3</f>
        <v>24.482999999999997</v>
      </c>
      <c r="K46" s="6">
        <f>J46*D46</f>
        <v>628.23377999999991</v>
      </c>
    </row>
    <row r="47" spans="1:11" x14ac:dyDescent="0.25">
      <c r="A47" s="20"/>
      <c r="B47" s="18"/>
      <c r="C47" s="2" t="s">
        <v>5</v>
      </c>
      <c r="D47" s="2">
        <v>15.66</v>
      </c>
      <c r="E47" s="2" t="s">
        <v>27</v>
      </c>
      <c r="F47" s="2">
        <v>7822</v>
      </c>
      <c r="G47" s="2" t="s">
        <v>31</v>
      </c>
      <c r="H47" s="2">
        <v>6720</v>
      </c>
      <c r="I47" s="5">
        <f>H47/H48</f>
        <v>0.8824837883127622</v>
      </c>
      <c r="J47" s="5">
        <f>H47/1000*3</f>
        <v>20.16</v>
      </c>
      <c r="K47" s="6">
        <f>J47*D47</f>
        <v>315.7056</v>
      </c>
    </row>
    <row r="48" spans="1:11" x14ac:dyDescent="0.25">
      <c r="A48" s="20"/>
      <c r="B48" s="18"/>
      <c r="C48" s="1" t="s">
        <v>7</v>
      </c>
      <c r="D48" s="1">
        <f>SUM(D46:D47)</f>
        <v>41.32</v>
      </c>
      <c r="E48" s="1" t="s">
        <v>10</v>
      </c>
      <c r="F48" s="1"/>
      <c r="G48" s="1"/>
      <c r="H48" s="4">
        <f>((D46*H46)+(D47*H47))/D48</f>
        <v>7614.8707647628271</v>
      </c>
      <c r="I48" s="3"/>
      <c r="J48" s="3">
        <f>H48/1000*3</f>
        <v>22.844612294288481</v>
      </c>
      <c r="K48" s="4">
        <f>J48*D48</f>
        <v>943.93938000000003</v>
      </c>
    </row>
    <row r="49" spans="1:11" x14ac:dyDescent="0.25">
      <c r="A49" s="24" t="s">
        <v>3</v>
      </c>
      <c r="B49" s="24">
        <v>13</v>
      </c>
      <c r="C49" s="2" t="s">
        <v>4</v>
      </c>
      <c r="D49" s="2">
        <v>7.21</v>
      </c>
      <c r="E49" s="2" t="s">
        <v>27</v>
      </c>
      <c r="F49" s="2">
        <v>6610</v>
      </c>
      <c r="G49" s="2" t="s">
        <v>34</v>
      </c>
      <c r="H49" s="2">
        <v>7210</v>
      </c>
      <c r="I49" s="5">
        <f>H49/$H$52</f>
        <v>1.1189104486727697</v>
      </c>
      <c r="J49" s="5">
        <f>H49/1000*3</f>
        <v>21.63</v>
      </c>
      <c r="K49" s="6">
        <f>J49*D49</f>
        <v>155.95229999999998</v>
      </c>
    </row>
    <row r="50" spans="1:11" x14ac:dyDescent="0.25">
      <c r="A50" s="25"/>
      <c r="B50" s="25"/>
      <c r="C50" s="2" t="s">
        <v>8</v>
      </c>
      <c r="D50" s="2">
        <f>48.4</f>
        <v>48.4</v>
      </c>
      <c r="E50" s="2" t="s">
        <v>27</v>
      </c>
      <c r="F50" s="2">
        <v>6610</v>
      </c>
      <c r="G50" s="2" t="s">
        <v>34</v>
      </c>
      <c r="H50" s="2">
        <v>6690</v>
      </c>
      <c r="I50" s="5">
        <f t="shared" ref="I50:I51" si="0">H50/$H$52</f>
        <v>1.0382123303218902</v>
      </c>
      <c r="J50" s="5">
        <f>H50/1000*3</f>
        <v>20.07</v>
      </c>
      <c r="K50" s="6">
        <f>J50*D50</f>
        <v>971.38800000000003</v>
      </c>
    </row>
    <row r="51" spans="1:11" x14ac:dyDescent="0.25">
      <c r="A51" s="25"/>
      <c r="B51" s="25"/>
      <c r="C51" s="2" t="s">
        <v>5</v>
      </c>
      <c r="D51" s="2">
        <v>29.13</v>
      </c>
      <c r="E51" s="2" t="s">
        <v>27</v>
      </c>
      <c r="F51" s="2">
        <v>6610</v>
      </c>
      <c r="G51" s="2" t="s">
        <v>34</v>
      </c>
      <c r="H51" s="2">
        <v>5845</v>
      </c>
      <c r="I51" s="5">
        <f t="shared" si="0"/>
        <v>0.9070778880017113</v>
      </c>
      <c r="J51" s="5">
        <f>H51/1000*3</f>
        <v>17.535</v>
      </c>
      <c r="K51" s="6">
        <f>J51*D51</f>
        <v>510.79454999999996</v>
      </c>
    </row>
    <row r="52" spans="1:11" x14ac:dyDescent="0.25">
      <c r="A52" s="26"/>
      <c r="B52" s="26"/>
      <c r="C52" s="27" t="s">
        <v>7</v>
      </c>
      <c r="D52" s="27">
        <f>SUM(D49:D51)</f>
        <v>84.74</v>
      </c>
      <c r="E52" s="27" t="s">
        <v>10</v>
      </c>
      <c r="F52" s="27"/>
      <c r="G52" s="27"/>
      <c r="H52" s="29">
        <f>(H49*D49+H50*D50+H51*D51)/D52</f>
        <v>6443.7685862638655</v>
      </c>
      <c r="I52" s="27"/>
      <c r="J52" s="28">
        <f>H52/1000*3</f>
        <v>19.331305758791597</v>
      </c>
      <c r="K52" s="29">
        <f>J52*D52</f>
        <v>1638.1348499999999</v>
      </c>
    </row>
    <row r="53" spans="1:11" x14ac:dyDescent="0.25">
      <c r="A53" s="24" t="s">
        <v>3</v>
      </c>
      <c r="B53" s="24">
        <v>7</v>
      </c>
      <c r="C53" s="11" t="s">
        <v>8</v>
      </c>
      <c r="D53" s="11">
        <v>44.07</v>
      </c>
      <c r="E53" s="11" t="s">
        <v>27</v>
      </c>
      <c r="F53" s="11">
        <v>505</v>
      </c>
      <c r="G53" s="11" t="s">
        <v>34</v>
      </c>
      <c r="H53" s="11">
        <v>8748</v>
      </c>
      <c r="I53" s="30">
        <f>H53/H55</f>
        <v>1.213819897322048</v>
      </c>
      <c r="J53" s="30">
        <f>H53/1000*3</f>
        <v>26.244</v>
      </c>
      <c r="K53" s="31">
        <f>J53*D53</f>
        <v>1156.5730799999999</v>
      </c>
    </row>
    <row r="54" spans="1:11" x14ac:dyDescent="0.25">
      <c r="A54" s="25"/>
      <c r="B54" s="25"/>
      <c r="C54" s="11" t="s">
        <v>5</v>
      </c>
      <c r="D54" s="11">
        <v>43.39</v>
      </c>
      <c r="E54" s="11" t="s">
        <v>27</v>
      </c>
      <c r="F54" s="11">
        <v>505</v>
      </c>
      <c r="G54" s="30" t="s">
        <v>34</v>
      </c>
      <c r="H54" s="11">
        <v>5641</v>
      </c>
      <c r="I54" s="30">
        <f>H54/H55</f>
        <v>0.78271125294852228</v>
      </c>
      <c r="J54" s="30">
        <f>H54/1000*3</f>
        <v>16.923000000000002</v>
      </c>
      <c r="K54" s="31">
        <f>J54*D54</f>
        <v>734.28897000000006</v>
      </c>
    </row>
    <row r="55" spans="1:11" x14ac:dyDescent="0.25">
      <c r="A55" s="26"/>
      <c r="B55" s="26"/>
      <c r="C55" s="27" t="s">
        <v>7</v>
      </c>
      <c r="D55" s="27">
        <f>SUM(D53:D54)</f>
        <v>87.460000000000008</v>
      </c>
      <c r="E55" s="27" t="s">
        <v>10</v>
      </c>
      <c r="F55" s="27"/>
      <c r="G55" s="27"/>
      <c r="H55" s="29">
        <v>7207</v>
      </c>
      <c r="I55" s="27"/>
      <c r="J55" s="28">
        <f>H55/1000*3</f>
        <v>21.620999999999999</v>
      </c>
      <c r="K55" s="29">
        <f>J55*D55</f>
        <v>1890.9726600000001</v>
      </c>
    </row>
    <row r="56" spans="1:11" x14ac:dyDescent="0.25">
      <c r="A56" s="24" t="s">
        <v>3</v>
      </c>
      <c r="B56" s="24" t="s">
        <v>35</v>
      </c>
      <c r="C56" s="2" t="s">
        <v>8</v>
      </c>
      <c r="D56" s="2">
        <v>12.05</v>
      </c>
      <c r="E56" s="2" t="s">
        <v>27</v>
      </c>
      <c r="F56" s="2">
        <v>887</v>
      </c>
      <c r="G56" s="5" t="s">
        <v>34</v>
      </c>
      <c r="H56" s="2">
        <v>7880</v>
      </c>
      <c r="I56" s="5">
        <f>H56/H58</f>
        <v>1.1495258935083881</v>
      </c>
      <c r="J56" s="5">
        <f>H56/1000*3</f>
        <v>23.64</v>
      </c>
      <c r="K56" s="6">
        <f>J56*D56</f>
        <v>284.86200000000002</v>
      </c>
    </row>
    <row r="57" spans="1:11" x14ac:dyDescent="0.25">
      <c r="A57" s="25"/>
      <c r="B57" s="25"/>
      <c r="C57" s="2" t="s">
        <v>5</v>
      </c>
      <c r="D57" s="2">
        <v>54.02</v>
      </c>
      <c r="E57" s="2" t="s">
        <v>27</v>
      </c>
      <c r="F57" s="2">
        <v>887</v>
      </c>
      <c r="G57" s="5" t="s">
        <v>34</v>
      </c>
      <c r="H57" s="2">
        <v>6627</v>
      </c>
      <c r="I57" s="5">
        <f>H57/H58</f>
        <v>0.96673960612691467</v>
      </c>
      <c r="J57" s="5">
        <f>H57/1000*3</f>
        <v>19.881</v>
      </c>
      <c r="K57" s="6">
        <f>J57*D57</f>
        <v>1073.97162</v>
      </c>
    </row>
    <row r="58" spans="1:11" x14ac:dyDescent="0.25">
      <c r="A58" s="26"/>
      <c r="B58" s="26"/>
      <c r="C58" s="27" t="s">
        <v>7</v>
      </c>
      <c r="D58" s="27">
        <v>66.069999999999993</v>
      </c>
      <c r="E58" s="27" t="s">
        <v>10</v>
      </c>
      <c r="F58" s="27"/>
      <c r="G58" s="28" t="s">
        <v>34</v>
      </c>
      <c r="H58" s="27">
        <v>6855</v>
      </c>
      <c r="I58" s="27"/>
      <c r="J58" s="28">
        <f>H58/1000*3</f>
        <v>20.565000000000001</v>
      </c>
      <c r="K58" s="29">
        <f>J58*D58</f>
        <v>1358.72955</v>
      </c>
    </row>
    <row r="59" spans="1:11" x14ac:dyDescent="0.25">
      <c r="A59" s="18" t="s">
        <v>3</v>
      </c>
      <c r="B59" s="18" t="s">
        <v>36</v>
      </c>
      <c r="C59" s="2" t="s">
        <v>8</v>
      </c>
      <c r="D59" s="2">
        <v>31.67</v>
      </c>
      <c r="E59" s="2" t="s">
        <v>27</v>
      </c>
      <c r="F59" s="2">
        <v>6610</v>
      </c>
      <c r="G59" s="2" t="s">
        <v>34</v>
      </c>
      <c r="H59" s="6">
        <v>8416</v>
      </c>
      <c r="I59" s="5">
        <f>H59/H61</f>
        <v>1.0471951621001396</v>
      </c>
      <c r="J59" s="5">
        <f>H59/1000*3</f>
        <v>25.248000000000001</v>
      </c>
      <c r="K59" s="6">
        <f>J59*D59</f>
        <v>799.60416000000009</v>
      </c>
    </row>
    <row r="60" spans="1:11" x14ac:dyDescent="0.25">
      <c r="A60" s="18"/>
      <c r="B60" s="18"/>
      <c r="C60" s="2" t="s">
        <v>5</v>
      </c>
      <c r="D60" s="2">
        <v>40.08</v>
      </c>
      <c r="E60" s="2" t="s">
        <v>27</v>
      </c>
      <c r="F60" s="2">
        <v>6610</v>
      </c>
      <c r="G60" s="2" t="s">
        <v>34</v>
      </c>
      <c r="H60" s="6">
        <v>7737</v>
      </c>
      <c r="I60" s="5">
        <f>H60/H61</f>
        <v>0.96270781477765932</v>
      </c>
      <c r="J60" s="5">
        <f>H60/1000*3</f>
        <v>23.210999999999999</v>
      </c>
      <c r="K60" s="6">
        <f>J60*D60</f>
        <v>930.29687999999987</v>
      </c>
    </row>
    <row r="61" spans="1:11" x14ac:dyDescent="0.25">
      <c r="A61" s="18"/>
      <c r="B61" s="18"/>
      <c r="C61" s="27" t="s">
        <v>7</v>
      </c>
      <c r="D61" s="27">
        <f>SUM(D59:D60)</f>
        <v>71.75</v>
      </c>
      <c r="E61" s="27" t="s">
        <v>10</v>
      </c>
      <c r="F61" s="27"/>
      <c r="G61" s="27"/>
      <c r="H61" s="29">
        <f>(H59*D59+H60*D60)/D61</f>
        <v>8036.706341463414</v>
      </c>
      <c r="I61" s="27"/>
      <c r="J61" s="28">
        <f>H61/1000*3</f>
        <v>24.110119024390244</v>
      </c>
      <c r="K61" s="29">
        <f>J61*D61</f>
        <v>1729.90104</v>
      </c>
    </row>
    <row r="62" spans="1:11" x14ac:dyDescent="0.25">
      <c r="A62" s="18" t="s">
        <v>3</v>
      </c>
      <c r="B62" s="18" t="s">
        <v>37</v>
      </c>
      <c r="C62" s="8" t="s">
        <v>4</v>
      </c>
      <c r="D62" s="8">
        <v>49.54</v>
      </c>
      <c r="E62" s="2" t="s">
        <v>27</v>
      </c>
      <c r="F62" s="2">
        <v>6610</v>
      </c>
      <c r="G62" s="2" t="s">
        <v>34</v>
      </c>
      <c r="H62" s="2">
        <v>11730</v>
      </c>
      <c r="I62" s="5">
        <f>H62/H64</f>
        <v>1.2251272521487915</v>
      </c>
      <c r="J62" s="5">
        <f>H62/1000*3</f>
        <v>35.19</v>
      </c>
      <c r="K62" s="6">
        <f>J62*D62</f>
        <v>1743.3125999999997</v>
      </c>
    </row>
    <row r="63" spans="1:11" x14ac:dyDescent="0.25">
      <c r="A63" s="18"/>
      <c r="B63" s="18"/>
      <c r="C63" s="8" t="s">
        <v>8</v>
      </c>
      <c r="D63" s="2">
        <v>65.45</v>
      </c>
      <c r="E63" s="2" t="s">
        <v>27</v>
      </c>
      <c r="F63" s="2">
        <v>6610</v>
      </c>
      <c r="G63" s="2" t="s">
        <v>34</v>
      </c>
      <c r="H63" s="2">
        <v>7943</v>
      </c>
      <c r="I63" s="5">
        <f>H63/H64</f>
        <v>0.82959810433229764</v>
      </c>
      <c r="J63" s="5">
        <f>H63/1000*3</f>
        <v>23.829000000000001</v>
      </c>
      <c r="K63" s="6">
        <f>J63*D63</f>
        <v>1559.60805</v>
      </c>
    </row>
    <row r="64" spans="1:11" ht="15.75" thickBot="1" x14ac:dyDescent="0.3">
      <c r="A64" s="18"/>
      <c r="B64" s="18"/>
      <c r="C64" s="27" t="s">
        <v>7</v>
      </c>
      <c r="D64" s="27">
        <f>SUM(D62:D63)</f>
        <v>114.99000000000001</v>
      </c>
      <c r="E64" s="27" t="s">
        <v>10</v>
      </c>
      <c r="F64" s="27"/>
      <c r="G64" s="27"/>
      <c r="H64" s="29">
        <f>(H62*D62+H63*D63)/D64</f>
        <v>9574.5156100530476</v>
      </c>
      <c r="I64" s="27"/>
      <c r="J64" s="32">
        <f>H64/1000*3</f>
        <v>28.723546830159144</v>
      </c>
      <c r="K64" s="33">
        <f>J64*D64</f>
        <v>3302.92065</v>
      </c>
    </row>
    <row r="65" spans="1:11" ht="15.75" thickBot="1" x14ac:dyDescent="0.3">
      <c r="J65" s="34" t="s">
        <v>7</v>
      </c>
      <c r="K65" s="35">
        <f>SUM(K3:K64)</f>
        <v>73140.280202400027</v>
      </c>
    </row>
    <row r="68" spans="1:11" x14ac:dyDescent="0.25">
      <c r="A68" s="43"/>
      <c r="B68" s="44"/>
      <c r="C68" s="45"/>
      <c r="D68" s="44"/>
      <c r="E68" s="44"/>
      <c r="F68" s="44"/>
      <c r="G68" s="44"/>
      <c r="H68" s="46"/>
      <c r="I68" s="46"/>
      <c r="J68" s="47"/>
      <c r="K68" s="47"/>
    </row>
    <row r="69" spans="1:11" x14ac:dyDescent="0.25">
      <c r="A69" s="43"/>
      <c r="B69" s="44"/>
      <c r="C69" s="45"/>
      <c r="D69" s="44"/>
      <c r="E69" s="44"/>
      <c r="F69" s="44"/>
      <c r="G69" s="44"/>
      <c r="H69" s="46"/>
      <c r="I69" s="46"/>
      <c r="J69" s="47"/>
      <c r="K69" s="47"/>
    </row>
    <row r="70" spans="1:11" x14ac:dyDescent="0.25">
      <c r="A70" s="48"/>
      <c r="B70" s="49"/>
      <c r="C70" s="40"/>
      <c r="D70" s="40"/>
      <c r="E70" s="40"/>
      <c r="F70" s="40"/>
      <c r="G70" s="40"/>
      <c r="H70" s="40"/>
      <c r="I70" s="41"/>
      <c r="J70" s="41"/>
      <c r="K70" s="42"/>
    </row>
    <row r="71" spans="1:11" x14ac:dyDescent="0.25">
      <c r="A71" s="48"/>
      <c r="B71" s="49"/>
      <c r="C71" s="40"/>
      <c r="D71" s="40"/>
      <c r="E71" s="40"/>
      <c r="F71" s="40"/>
      <c r="G71" s="40"/>
      <c r="H71" s="40"/>
      <c r="I71" s="41"/>
      <c r="J71" s="41"/>
      <c r="K71" s="42"/>
    </row>
    <row r="72" spans="1:11" x14ac:dyDescent="0.25">
      <c r="A72" s="48"/>
      <c r="B72" s="49"/>
      <c r="C72" s="40"/>
      <c r="D72" s="40"/>
      <c r="E72" s="40"/>
      <c r="F72" s="40"/>
      <c r="G72" s="40"/>
      <c r="H72" s="42"/>
      <c r="I72" s="41"/>
      <c r="J72" s="41"/>
      <c r="K72" s="42"/>
    </row>
    <row r="73" spans="1:11" x14ac:dyDescent="0.25">
      <c r="A73" s="49"/>
      <c r="B73" s="49"/>
      <c r="C73" s="40"/>
      <c r="D73" s="40"/>
      <c r="E73" s="40"/>
      <c r="F73" s="40"/>
      <c r="G73" s="40"/>
      <c r="H73" s="40"/>
      <c r="I73" s="41"/>
      <c r="J73" s="41"/>
      <c r="K73" s="42"/>
    </row>
    <row r="74" spans="1:11" x14ac:dyDescent="0.25">
      <c r="A74" s="49"/>
      <c r="B74" s="49"/>
      <c r="C74" s="40"/>
      <c r="D74" s="40"/>
      <c r="E74" s="40"/>
      <c r="F74" s="40"/>
      <c r="G74" s="40"/>
      <c r="H74" s="40"/>
      <c r="I74" s="41"/>
      <c r="J74" s="41"/>
      <c r="K74" s="42"/>
    </row>
    <row r="75" spans="1:11" x14ac:dyDescent="0.25">
      <c r="A75" s="49"/>
      <c r="B75" s="49"/>
      <c r="C75" s="40"/>
      <c r="D75" s="40"/>
      <c r="E75" s="40"/>
      <c r="F75" s="40"/>
      <c r="G75" s="40"/>
      <c r="H75" s="40"/>
      <c r="I75" s="41"/>
      <c r="J75" s="41"/>
      <c r="K75" s="42"/>
    </row>
    <row r="76" spans="1:11" x14ac:dyDescent="0.25">
      <c r="A76" s="49"/>
      <c r="B76" s="49"/>
      <c r="C76" s="40"/>
      <c r="D76" s="40"/>
      <c r="E76" s="40"/>
      <c r="F76" s="40"/>
      <c r="G76" s="40"/>
      <c r="H76" s="42"/>
      <c r="I76" s="41"/>
      <c r="J76" s="41"/>
      <c r="K76" s="42"/>
    </row>
    <row r="77" spans="1:11" x14ac:dyDescent="0.25">
      <c r="A77" s="49"/>
      <c r="B77" s="49"/>
      <c r="C77" s="40"/>
      <c r="D77" s="40"/>
      <c r="E77" s="40"/>
      <c r="F77" s="40"/>
      <c r="G77" s="40"/>
      <c r="H77" s="42"/>
      <c r="I77" s="41"/>
      <c r="J77" s="41"/>
      <c r="K77" s="42"/>
    </row>
    <row r="78" spans="1:11" x14ac:dyDescent="0.25">
      <c r="A78" s="49"/>
      <c r="B78" s="49"/>
      <c r="C78" s="40"/>
      <c r="D78" s="40"/>
      <c r="E78" s="40"/>
      <c r="F78" s="40"/>
      <c r="G78" s="40"/>
      <c r="H78" s="42"/>
      <c r="I78" s="41"/>
      <c r="J78" s="41"/>
      <c r="K78" s="42"/>
    </row>
    <row r="79" spans="1:11" x14ac:dyDescent="0.25">
      <c r="A79" s="49"/>
      <c r="B79" s="49"/>
      <c r="C79" s="40"/>
      <c r="D79" s="40"/>
      <c r="E79" s="40"/>
      <c r="F79" s="40"/>
      <c r="G79" s="40"/>
      <c r="H79" s="42"/>
      <c r="I79" s="41"/>
      <c r="J79" s="41"/>
      <c r="K79" s="42"/>
    </row>
    <row r="80" spans="1:11" x14ac:dyDescent="0.25">
      <c r="A80" s="48"/>
      <c r="B80" s="49"/>
      <c r="C80" s="40"/>
      <c r="D80" s="40"/>
      <c r="E80" s="40"/>
      <c r="F80" s="40"/>
      <c r="G80" s="40"/>
      <c r="H80" s="40"/>
      <c r="I80" s="41"/>
      <c r="J80" s="41"/>
      <c r="K80" s="42"/>
    </row>
    <row r="81" spans="1:11" x14ac:dyDescent="0.25">
      <c r="A81" s="48"/>
      <c r="B81" s="49"/>
      <c r="C81" s="40"/>
      <c r="D81" s="40"/>
      <c r="E81" s="40"/>
      <c r="F81" s="40"/>
      <c r="G81" s="40"/>
      <c r="H81" s="40"/>
      <c r="I81" s="41"/>
      <c r="J81" s="41"/>
      <c r="K81" s="42"/>
    </row>
    <row r="82" spans="1:11" x14ac:dyDescent="0.25">
      <c r="A82" s="48"/>
      <c r="B82" s="49"/>
      <c r="C82" s="40"/>
      <c r="D82" s="40"/>
      <c r="E82" s="40"/>
      <c r="F82" s="40"/>
      <c r="G82" s="40"/>
      <c r="H82" s="40"/>
      <c r="I82" s="41"/>
      <c r="J82" s="41"/>
      <c r="K82" s="42"/>
    </row>
    <row r="83" spans="1:11" x14ac:dyDescent="0.25">
      <c r="A83" s="48"/>
      <c r="B83" s="49"/>
      <c r="C83" s="40"/>
      <c r="D83" s="40"/>
      <c r="E83" s="40"/>
      <c r="F83" s="40"/>
      <c r="G83" s="40"/>
      <c r="H83" s="42"/>
      <c r="I83" s="41"/>
      <c r="J83" s="41"/>
      <c r="K83" s="42"/>
    </row>
    <row r="84" spans="1:11" x14ac:dyDescent="0.25">
      <c r="A84" s="48"/>
      <c r="B84" s="49"/>
      <c r="C84" s="40"/>
      <c r="D84" s="40"/>
      <c r="E84" s="40"/>
      <c r="F84" s="40"/>
      <c r="G84" s="40"/>
      <c r="H84" s="40"/>
      <c r="I84" s="41"/>
      <c r="J84" s="41"/>
      <c r="K84" s="42"/>
    </row>
    <row r="85" spans="1:11" x14ac:dyDescent="0.25">
      <c r="A85" s="48"/>
      <c r="B85" s="49"/>
      <c r="C85" s="40"/>
      <c r="D85" s="40"/>
      <c r="E85" s="40"/>
      <c r="F85" s="40"/>
      <c r="G85" s="40"/>
      <c r="H85" s="40"/>
      <c r="I85" s="41"/>
      <c r="J85" s="41"/>
      <c r="K85" s="42"/>
    </row>
    <row r="86" spans="1:11" x14ac:dyDescent="0.25">
      <c r="A86" s="48"/>
      <c r="B86" s="49"/>
      <c r="C86" s="40"/>
      <c r="D86" s="40"/>
      <c r="E86" s="40"/>
      <c r="F86" s="40"/>
      <c r="G86" s="40"/>
      <c r="H86" s="42"/>
      <c r="I86" s="41"/>
      <c r="J86" s="41"/>
      <c r="K86" s="42"/>
    </row>
    <row r="87" spans="1:11" x14ac:dyDescent="0.25">
      <c r="A87" s="49"/>
      <c r="B87" s="49"/>
      <c r="C87" s="40"/>
      <c r="D87" s="40"/>
      <c r="E87" s="40"/>
      <c r="F87" s="40"/>
      <c r="G87" s="40"/>
      <c r="H87" s="40"/>
      <c r="I87" s="41"/>
      <c r="J87" s="41"/>
      <c r="K87" s="42"/>
    </row>
    <row r="88" spans="1:11" x14ac:dyDescent="0.25">
      <c r="A88" s="49"/>
      <c r="B88" s="49"/>
      <c r="C88" s="40"/>
      <c r="D88" s="40"/>
      <c r="E88" s="40"/>
      <c r="F88" s="40"/>
      <c r="G88" s="40"/>
      <c r="H88" s="40"/>
      <c r="I88" s="41"/>
      <c r="J88" s="41"/>
      <c r="K88" s="42"/>
    </row>
    <row r="89" spans="1:11" x14ac:dyDescent="0.25">
      <c r="A89" s="49"/>
      <c r="B89" s="49"/>
      <c r="C89" s="40"/>
      <c r="D89" s="40"/>
      <c r="E89" s="40"/>
      <c r="F89" s="40"/>
      <c r="G89" s="40"/>
      <c r="H89" s="40"/>
      <c r="I89" s="41"/>
      <c r="J89" s="41"/>
      <c r="K89" s="42"/>
    </row>
    <row r="90" spans="1:11" x14ac:dyDescent="0.25">
      <c r="A90" s="49"/>
      <c r="B90" s="49"/>
      <c r="C90" s="40"/>
      <c r="D90" s="40"/>
      <c r="E90" s="40"/>
      <c r="F90" s="40"/>
      <c r="G90" s="40"/>
      <c r="H90" s="42"/>
      <c r="I90" s="40"/>
      <c r="J90" s="41"/>
      <c r="K90" s="42"/>
    </row>
    <row r="91" spans="1:11" x14ac:dyDescent="0.25">
      <c r="A91" s="49"/>
      <c r="B91" s="49"/>
      <c r="C91" s="50"/>
      <c r="D91" s="50"/>
      <c r="E91" s="50"/>
      <c r="F91" s="50"/>
      <c r="G91" s="50"/>
      <c r="H91" s="50"/>
      <c r="I91" s="51"/>
      <c r="J91" s="51"/>
      <c r="K91" s="52"/>
    </row>
    <row r="92" spans="1:11" x14ac:dyDescent="0.25">
      <c r="A92" s="49"/>
      <c r="B92" s="49"/>
      <c r="C92" s="50"/>
      <c r="D92" s="50"/>
      <c r="E92" s="50"/>
      <c r="F92" s="50"/>
      <c r="G92" s="51"/>
      <c r="H92" s="50"/>
      <c r="I92" s="51"/>
      <c r="J92" s="51"/>
      <c r="K92" s="52"/>
    </row>
    <row r="93" spans="1:11" x14ac:dyDescent="0.25">
      <c r="A93" s="49"/>
      <c r="B93" s="49"/>
      <c r="C93" s="40"/>
      <c r="D93" s="40"/>
      <c r="E93" s="40"/>
      <c r="F93" s="40"/>
      <c r="G93" s="40"/>
      <c r="H93" s="42"/>
      <c r="I93" s="40"/>
      <c r="J93" s="41"/>
      <c r="K93" s="42"/>
    </row>
    <row r="94" spans="1:11" x14ac:dyDescent="0.25">
      <c r="A94" s="49"/>
      <c r="B94" s="49"/>
      <c r="C94" s="40"/>
      <c r="D94" s="40"/>
      <c r="E94" s="40"/>
      <c r="F94" s="40"/>
      <c r="G94" s="41"/>
      <c r="H94" s="40"/>
      <c r="I94" s="41"/>
      <c r="J94" s="41"/>
      <c r="K94" s="42"/>
    </row>
    <row r="95" spans="1:11" x14ac:dyDescent="0.25">
      <c r="A95" s="49"/>
      <c r="B95" s="49"/>
      <c r="C95" s="40"/>
      <c r="D95" s="40"/>
      <c r="E95" s="40"/>
      <c r="F95" s="40"/>
      <c r="G95" s="41"/>
      <c r="H95" s="40"/>
      <c r="I95" s="41"/>
      <c r="J95" s="41"/>
      <c r="K95" s="42"/>
    </row>
    <row r="96" spans="1:11" x14ac:dyDescent="0.25">
      <c r="A96" s="49"/>
      <c r="B96" s="49"/>
      <c r="C96" s="40"/>
      <c r="D96" s="40"/>
      <c r="E96" s="40"/>
      <c r="F96" s="40"/>
      <c r="G96" s="41"/>
      <c r="H96" s="40"/>
      <c r="I96" s="40"/>
      <c r="J96" s="41"/>
      <c r="K96" s="42"/>
    </row>
    <row r="97" spans="1:11" x14ac:dyDescent="0.25">
      <c r="A97" s="49"/>
      <c r="B97" s="49"/>
      <c r="C97" s="40"/>
      <c r="D97" s="40"/>
      <c r="E97" s="40"/>
      <c r="F97" s="40"/>
      <c r="G97" s="40"/>
      <c r="H97" s="42"/>
      <c r="I97" s="41"/>
      <c r="J97" s="41"/>
      <c r="K97" s="42"/>
    </row>
    <row r="98" spans="1:11" x14ac:dyDescent="0.25">
      <c r="A98" s="49"/>
      <c r="B98" s="49"/>
      <c r="C98" s="40"/>
      <c r="D98" s="40"/>
      <c r="E98" s="40"/>
      <c r="F98" s="40"/>
      <c r="G98" s="40"/>
      <c r="H98" s="42"/>
      <c r="I98" s="41"/>
      <c r="J98" s="41"/>
      <c r="K98" s="42"/>
    </row>
    <row r="99" spans="1:11" x14ac:dyDescent="0.25">
      <c r="A99" s="49"/>
      <c r="B99" s="49"/>
      <c r="C99" s="40"/>
      <c r="D99" s="40"/>
      <c r="E99" s="40"/>
      <c r="F99" s="40"/>
      <c r="G99" s="40"/>
      <c r="H99" s="42"/>
      <c r="I99" s="40"/>
      <c r="J99" s="41"/>
      <c r="K99" s="42"/>
    </row>
    <row r="100" spans="1:11" x14ac:dyDescent="0.25">
      <c r="A100" s="49"/>
      <c r="B100" s="49"/>
      <c r="C100" s="40"/>
      <c r="D100" s="40"/>
      <c r="E100" s="40"/>
      <c r="F100" s="40"/>
      <c r="G100" s="40"/>
      <c r="H100" s="40"/>
      <c r="I100" s="41"/>
      <c r="J100" s="41"/>
      <c r="K100" s="42"/>
    </row>
    <row r="101" spans="1:11" x14ac:dyDescent="0.25">
      <c r="A101" s="49"/>
      <c r="B101" s="49"/>
      <c r="C101" s="40"/>
      <c r="D101" s="40"/>
      <c r="E101" s="40"/>
      <c r="F101" s="40"/>
      <c r="G101" s="40"/>
      <c r="H101" s="40"/>
      <c r="I101" s="41"/>
      <c r="J101" s="41"/>
      <c r="K101" s="42"/>
    </row>
    <row r="102" spans="1:11" x14ac:dyDescent="0.25">
      <c r="A102" s="49"/>
      <c r="B102" s="49"/>
      <c r="C102" s="40"/>
      <c r="D102" s="40"/>
      <c r="E102" s="40"/>
      <c r="F102" s="40"/>
      <c r="G102" s="40"/>
      <c r="H102" s="42"/>
      <c r="I102" s="40"/>
      <c r="J102" s="41"/>
      <c r="K102" s="42"/>
    </row>
    <row r="103" spans="1:1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</row>
  </sheetData>
  <mergeCells count="62">
    <mergeCell ref="K68:K69"/>
    <mergeCell ref="A97:A99"/>
    <mergeCell ref="B97:B99"/>
    <mergeCell ref="A100:A102"/>
    <mergeCell ref="B100:B102"/>
    <mergeCell ref="J68:J69"/>
    <mergeCell ref="A87:A90"/>
    <mergeCell ref="B87:B90"/>
    <mergeCell ref="A91:A93"/>
    <mergeCell ref="B91:B93"/>
    <mergeCell ref="A94:A96"/>
    <mergeCell ref="B94:B96"/>
    <mergeCell ref="A77:A79"/>
    <mergeCell ref="B77:B79"/>
    <mergeCell ref="A80:A83"/>
    <mergeCell ref="B80:B83"/>
    <mergeCell ref="A84:A86"/>
    <mergeCell ref="B84:B86"/>
    <mergeCell ref="A59:A61"/>
    <mergeCell ref="B59:B61"/>
    <mergeCell ref="A62:A64"/>
    <mergeCell ref="B62:B64"/>
    <mergeCell ref="A70:A72"/>
    <mergeCell ref="B70:B72"/>
    <mergeCell ref="A73:A76"/>
    <mergeCell ref="B73:B76"/>
    <mergeCell ref="A49:A52"/>
    <mergeCell ref="B49:B52"/>
    <mergeCell ref="A53:A55"/>
    <mergeCell ref="B53:B55"/>
    <mergeCell ref="A56:A58"/>
    <mergeCell ref="B56:B58"/>
    <mergeCell ref="A46:A48"/>
    <mergeCell ref="B46:B48"/>
    <mergeCell ref="A32:A34"/>
    <mergeCell ref="B32:B34"/>
    <mergeCell ref="A35:A38"/>
    <mergeCell ref="B35:B38"/>
    <mergeCell ref="A42:A45"/>
    <mergeCell ref="B42:B45"/>
    <mergeCell ref="A39:A41"/>
    <mergeCell ref="B39:B41"/>
    <mergeCell ref="A26:A28"/>
    <mergeCell ref="B26:B28"/>
    <mergeCell ref="A29:A31"/>
    <mergeCell ref="B29:B31"/>
    <mergeCell ref="A14:A16"/>
    <mergeCell ref="B14:B16"/>
    <mergeCell ref="A17:A19"/>
    <mergeCell ref="B17:B19"/>
    <mergeCell ref="A20:A22"/>
    <mergeCell ref="B20:B22"/>
    <mergeCell ref="A23:A25"/>
    <mergeCell ref="B23:B25"/>
    <mergeCell ref="A7:A10"/>
    <mergeCell ref="B7:B10"/>
    <mergeCell ref="A11:A13"/>
    <mergeCell ref="B11:B13"/>
    <mergeCell ref="B3:B6"/>
    <mergeCell ref="A3:A6"/>
    <mergeCell ref="J1:J2"/>
    <mergeCell ref="K1:K2"/>
  </mergeCells>
  <pageMargins left="0.7" right="0.7" top="0.75" bottom="0.75" header="0.3" footer="0.3"/>
  <pageSetup paperSize="9" orientation="portrait" r:id="rId1"/>
  <ignoredErrors>
    <ignoredError sqref="D6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 índices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2017-09-20T19:38:29Z</dcterms:modified>
</cp:coreProperties>
</file>